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075" windowHeight="13035" activeTab="1"/>
  </bookViews>
  <sheets>
    <sheet name="поч.1.1" sheetId="1" r:id="rId1"/>
    <sheet name="разк.1.2" sheetId="2" r:id="rId2"/>
    <sheet name="земни2.1" sheetId="3" r:id="rId3"/>
    <sheet name="пътни наст3" sheetId="4" r:id="rId4"/>
    <sheet name="обл.ок-ЕО4" sheetId="5" r:id="rId5"/>
    <sheet name="вод.5" sheetId="6" r:id="rId6"/>
    <sheet name="ЕПО 6" sheetId="7" r:id="rId7"/>
    <sheet name="марк 7" sheetId="8" r:id="rId8"/>
    <sheet name="знаци 8" sheetId="9" r:id="rId9"/>
    <sheet name="Лист1" sheetId="10" r:id="rId10"/>
    <sheet name="Лист2" sheetId="11" r:id="rId11"/>
    <sheet name="Лист3" sheetId="12" r:id="rId12"/>
  </sheets>
  <definedNames>
    <definedName name="_xlnm.Print_Area" localSheetId="5">'вод.5'!$A$1:$I$38</definedName>
    <definedName name="_xlnm.Print_Area" localSheetId="2">'земни2.1'!$A$1:$I$79</definedName>
    <definedName name="_xlnm.Print_Area" localSheetId="4">'обл.ок-ЕО4'!$A$1:$G$36</definedName>
    <definedName name="_xlnm.Print_Area" localSheetId="0">'поч.1.1'!$A$1:$G$33</definedName>
    <definedName name="_xlnm.Print_Area" localSheetId="3">'пътни наст3'!$A$1:$Q$67</definedName>
    <definedName name="_xlnm.Print_Area" localSheetId="1">'разк.1.2'!$A$1:$I$48</definedName>
    <definedName name="_xlnm.Print_Titles" localSheetId="2">'земни2.1'!$14:$17</definedName>
    <definedName name="_xlnm.Print_Titles" localSheetId="3">'пътни наст3'!$8:$11</definedName>
  </definedNames>
  <calcPr fullCalcOnLoad="1"/>
</workbook>
</file>

<file path=xl/sharedStrings.xml><?xml version="1.0" encoding="utf-8"?>
<sst xmlns="http://schemas.openxmlformats.org/spreadsheetml/2006/main" count="344" uniqueCount="137">
  <si>
    <t>ФАЗА:</t>
  </si>
  <si>
    <t>Технически проект</t>
  </si>
  <si>
    <t>№ по ред</t>
  </si>
  <si>
    <t>Километрично положение</t>
  </si>
  <si>
    <t>от км</t>
  </si>
  <si>
    <t>до км</t>
  </si>
  <si>
    <t>м</t>
  </si>
  <si>
    <t>дясно</t>
  </si>
  <si>
    <t>Всичко:</t>
  </si>
  <si>
    <t>№</t>
  </si>
  <si>
    <t>Видове работи</t>
  </si>
  <si>
    <t>Размери</t>
  </si>
  <si>
    <t>Съставил:</t>
  </si>
  <si>
    <t>Облиц. окоп</t>
  </si>
  <si>
    <t>Дължина</t>
  </si>
  <si>
    <r>
      <t>м</t>
    </r>
    <r>
      <rPr>
        <vertAlign val="superscript"/>
        <sz val="10"/>
        <rFont val="Arial"/>
        <family val="2"/>
      </rPr>
      <t>2</t>
    </r>
  </si>
  <si>
    <r>
      <t>м</t>
    </r>
    <r>
      <rPr>
        <vertAlign val="superscript"/>
        <sz val="10"/>
        <rFont val="Arial"/>
        <family val="2"/>
      </rPr>
      <t>3</t>
    </r>
  </si>
  <si>
    <t>Положение спрямо оста</t>
  </si>
  <si>
    <t>Ед. мярка</t>
  </si>
  <si>
    <t>Количество</t>
  </si>
  <si>
    <t>РЕКАПИТУЛАЦИЯ</t>
  </si>
  <si>
    <r>
      <t>м</t>
    </r>
    <r>
      <rPr>
        <vertAlign val="superscript"/>
        <sz val="10"/>
        <rFont val="Arial"/>
        <family val="2"/>
      </rPr>
      <t>3</t>
    </r>
  </si>
  <si>
    <t>Хидроизилация от трикратно намазване с горещ хидроизолационен битум марка БП 80/25 върху битумен грунд.</t>
  </si>
  <si>
    <t>Описание на видовете работи</t>
  </si>
  <si>
    <t>Плътен асфалтобетон</t>
  </si>
  <si>
    <t>Основа от трошен камък</t>
  </si>
  <si>
    <t>Първи битумен разлив</t>
  </si>
  <si>
    <t>Втори битумен разлив</t>
  </si>
  <si>
    <t>тон</t>
  </si>
  <si>
    <t>Едроломен камък при прагове</t>
  </si>
  <si>
    <t>Тръбни водостоци 80 см., БДС 1462, включително доставка, монтаж, замазка на фуги и връзки, обратна засипка и всички материали и разходи, необходими за изпълнението.</t>
  </si>
  <si>
    <t xml:space="preserve">Обратна засипка върху водостоци с подходящ материал, </t>
  </si>
  <si>
    <t>Изкоп за основи на съоръжения земни почви и отводняване на изкопната яма, включително всички материали и разходи, необходими за изпълнението.</t>
  </si>
  <si>
    <t>Прагове, укрепване и облицовка на радието - бетон клас В 25, БДС 7268-83, положен на място и всички материали и разходи, необходими за изпълнението.</t>
  </si>
  <si>
    <t>Челни стени, крила и казанче - бетон положен на място В25, БДС 7268-83, за основи, стени, казанчета, вток и отток включително кофража, засипването и всички материали и разходи необходими за изпълнението</t>
  </si>
  <si>
    <t>Отстраняване на хумус</t>
  </si>
  <si>
    <t>Ср. ширина</t>
  </si>
  <si>
    <t>КОЛИЧЕСТВЕНА СМЕТКА № 1.1</t>
  </si>
  <si>
    <t>Ср. дебел.</t>
  </si>
  <si>
    <t>Основи за тръбни елементи - бетон В 15, БДС 7268-83, включително кофража и всички материали и разходи необходими за изпълнението</t>
  </si>
  <si>
    <t>ляво-дясно</t>
  </si>
  <si>
    <t>ЧАСТ:</t>
  </si>
  <si>
    <r>
      <t>м</t>
    </r>
    <r>
      <rPr>
        <b/>
        <vertAlign val="superscript"/>
        <sz val="10"/>
        <rFont val="Arial"/>
        <family val="2"/>
      </rPr>
      <t>3</t>
    </r>
  </si>
  <si>
    <t>Обект:</t>
  </si>
  <si>
    <t>Път "Панагюрски колонии  - местност  “МАНЗУЛ”</t>
  </si>
  <si>
    <t>от км. 0+000 до км 7+660.78</t>
  </si>
  <si>
    <t>ПЪТНА</t>
  </si>
  <si>
    <t>за почистване на строителната площадка - отстраняване на хумус 20 см от банкети</t>
  </si>
  <si>
    <t>/инж. Е.Ганева/</t>
  </si>
  <si>
    <t>площ</t>
  </si>
  <si>
    <t>обем</t>
  </si>
  <si>
    <t>общ обем</t>
  </si>
  <si>
    <t>m</t>
  </si>
  <si>
    <t>КМ</t>
  </si>
  <si>
    <t>разстояние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</si>
  <si>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</si>
  <si>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</si>
  <si>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НАСИП БАНКЕТ</t>
  </si>
  <si>
    <t>m2</t>
  </si>
  <si>
    <t>m3</t>
  </si>
  <si>
    <t>/ инж. Е. Ганева /</t>
  </si>
  <si>
    <t>ИЗКОП СКАЛНИ ПОЧВИ</t>
  </si>
  <si>
    <t>КОЛИЧЕСТВЕНА СМЕТКА № 3</t>
  </si>
  <si>
    <t xml:space="preserve">  ПЪТНИ НАСТИЛКИ</t>
  </si>
  <si>
    <t xml:space="preserve">ПЛЪТЕН </t>
  </si>
  <si>
    <t xml:space="preserve">БИТУМИЗИРАН </t>
  </si>
  <si>
    <t>ОСНОВА ОТ НЕСОРТИРАН</t>
  </si>
  <si>
    <t>АСФАЛТОБЕТОН</t>
  </si>
  <si>
    <t>ТРОШЕН КАМЪК</t>
  </si>
  <si>
    <r>
      <t>m</t>
    </r>
    <r>
      <rPr>
        <vertAlign val="superscript"/>
        <sz val="10"/>
        <rFont val="Arial"/>
        <family val="2"/>
      </rPr>
      <t>3</t>
    </r>
  </si>
  <si>
    <t>Битуминизиран трошен камък</t>
  </si>
  <si>
    <t xml:space="preserve">      Съставил:</t>
  </si>
  <si>
    <t xml:space="preserve">     / инж. Е. Ганева /</t>
  </si>
  <si>
    <t>за облицовани окопи със стоманобетонов елемент 150/100.</t>
  </si>
  <si>
    <t>Облицовани отводнителни окопи със стоманобетонов елемент 150/100.</t>
  </si>
  <si>
    <t xml:space="preserve"> км 4+ 320   Ф 80          нов</t>
  </si>
  <si>
    <t>ПРОФИЛАЖ ОТ БИТУМ. ТРОШЕН КАМЪК</t>
  </si>
  <si>
    <t>ПРОФИЛАЖ ОТ ТРОШЕН КАМЪК</t>
  </si>
  <si>
    <t>Изкоп скални почви</t>
  </si>
  <si>
    <t>Насип банкет</t>
  </si>
  <si>
    <t xml:space="preserve">за земни работи </t>
  </si>
  <si>
    <t>подучастък от км 4+060 до км 4+385</t>
  </si>
  <si>
    <t>за разрушаване на асфалтобетонова настилка</t>
  </si>
  <si>
    <t>Разрушаване на  асфалтобетонова настилка</t>
  </si>
  <si>
    <t>47,26/0.04</t>
  </si>
  <si>
    <t>( 60,56 + 37,47 ) x 2.4</t>
  </si>
  <si>
    <t xml:space="preserve"> 125,73+97,60</t>
  </si>
  <si>
    <t>325 x 3.9</t>
  </si>
  <si>
    <t>325 x 3.7</t>
  </si>
  <si>
    <t>1</t>
  </si>
  <si>
    <t>2</t>
  </si>
  <si>
    <t>3</t>
  </si>
  <si>
    <t>4</t>
  </si>
  <si>
    <t>5</t>
  </si>
  <si>
    <t>6</t>
  </si>
  <si>
    <t>7</t>
  </si>
  <si>
    <t>8</t>
  </si>
  <si>
    <t xml:space="preserve">Основен ремонт на общински път "Панагюрски колонии  - </t>
  </si>
  <si>
    <r>
      <t>местност  “МАНЗУЛ”</t>
    </r>
    <r>
      <rPr>
        <sz val="11"/>
        <rFont val="Arial"/>
        <family val="2"/>
      </rPr>
      <t xml:space="preserve"> от км. 0+000 до км 7+660.78</t>
    </r>
  </si>
  <si>
    <t>КОЛИЧЕСТВЕНА СМЕТКА № 4</t>
  </si>
  <si>
    <t xml:space="preserve"> сигнализация с пътна маркировка</t>
  </si>
  <si>
    <t>Разположение</t>
  </si>
  <si>
    <t>Непрeкъснати линии</t>
  </si>
  <si>
    <t>ляво</t>
  </si>
  <si>
    <t>Всичко m' :</t>
  </si>
  <si>
    <r>
      <t>Коефициент м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/м' :</t>
    </r>
  </si>
  <si>
    <r>
      <t>Общо m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:</t>
    </r>
  </si>
  <si>
    <r>
      <t>Забележка:</t>
    </r>
    <r>
      <rPr>
        <sz val="10"/>
        <rFont val="Arial"/>
        <family val="2"/>
      </rPr>
      <t>Пътнана маркировка е от бяла боя със светлоотразителни перли.</t>
    </r>
  </si>
  <si>
    <t>Хоризонтална  пътна маркировка с перли</t>
  </si>
  <si>
    <r>
      <t>м</t>
    </r>
    <r>
      <rPr>
        <b/>
        <vertAlign val="superscript"/>
        <sz val="10"/>
        <rFont val="Arial"/>
        <family val="2"/>
      </rPr>
      <t>2</t>
    </r>
  </si>
  <si>
    <t>КОЛИЧЕСТВЕНА СМЕТКА № 2</t>
  </si>
  <si>
    <t>КОЛИЧЕСТВЕНА СМЕТКА № 1.2</t>
  </si>
  <si>
    <t xml:space="preserve"> КОЛИЧЕСТВЕНА СМЕТКА № 5</t>
  </si>
  <si>
    <t>КОЛИЧЕСТВЕНА СМЕТКА № 6</t>
  </si>
  <si>
    <t>Сигнализация с пътни знаци</t>
  </si>
  <si>
    <t>№ на знака</t>
  </si>
  <si>
    <t>Типо-размер</t>
  </si>
  <si>
    <t>Стандартни знаци</t>
  </si>
  <si>
    <t>Железни стойки</t>
  </si>
  <si>
    <t>до 0,39 м2</t>
  </si>
  <si>
    <t>гр.А</t>
  </si>
  <si>
    <t>гр.В</t>
  </si>
  <si>
    <t>I</t>
  </si>
  <si>
    <t>B26</t>
  </si>
  <si>
    <t>бр.</t>
  </si>
  <si>
    <t>Вид работа</t>
  </si>
  <si>
    <t>Ед.мярка</t>
  </si>
  <si>
    <t>Направа на стандартни пътни знаци Ітипоразмер светлоотразителни</t>
  </si>
  <si>
    <t>Стълбове за пътни знаци и укрепване на стандартни знаци, включително всички свързани с това разходи.</t>
  </si>
  <si>
    <t>КОЛИЧЕСТВЕНА СМЕТКА № 7</t>
  </si>
  <si>
    <t>4+240</t>
  </si>
  <si>
    <t>А3</t>
  </si>
  <si>
    <t>за тръбен водосток Ф 80 при км 4+320</t>
  </si>
  <si>
    <t>Предпазна ограда ЕПОС 4.00/набивна/</t>
  </si>
  <si>
    <t xml:space="preserve">ЕПО / 4,00 набивна                  м               </t>
  </si>
  <si>
    <t>Единична еластична ограда СПО-97, включително всички свързани с това разходи.</t>
  </si>
  <si>
    <t>КОЛИЧЕСТВЕНА СМЕТКА № 8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</si>
</sst>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[$-402]dd\ mmmm\ yyyy\ &quot;г.&quot;"/>
    <numFmt numFmtId="174" formatCode="#\+##0.00"/>
    <numFmt numFmtId="175" formatCode="#\+##0."/>
    <numFmt numFmtId="176" formatCode="#\+##0"/>
    <numFmt numFmtId="177" formatCode="0.000"/>
    <numFmt numFmtId="178" formatCode="\к\м\ #\+##0.00"/>
    <numFmt numFmtId="179" formatCode="##\+##0"/>
    <numFmt numFmtId="180" formatCode="\ф\ ###"/>
    <numFmt numFmtId="181" formatCode="#,##0.0"/>
    <numFmt numFmtId="182" formatCode="#,##0.000"/>
    <numFmt numFmtId="183" formatCode="#,##0.0000"/>
    <numFmt numFmtId="184" formatCode="#,##0.00000"/>
    <numFmt numFmtId="185" formatCode="0\+0##.00"/>
    <numFmt numFmtId="186" formatCode="0\+000"/>
  </numFmts>
  <fonts count="5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vertAlign val="superscript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0"/>
    </font>
    <font>
      <b/>
      <sz val="12"/>
      <name val="Arial"/>
      <family val="0"/>
    </font>
    <font>
      <b/>
      <sz val="11"/>
      <name val="Arial"/>
      <family val="2"/>
    </font>
    <font>
      <b/>
      <u val="single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1"/>
      <name val="Arial"/>
      <family val="2"/>
    </font>
    <font>
      <i/>
      <u val="single"/>
      <sz val="11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7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9" borderId="6" applyNumberFormat="0" applyAlignment="0" applyProtection="0"/>
    <xf numFmtId="0" fontId="46" fillId="29" borderId="2" applyNumberFormat="0" applyAlignment="0" applyProtection="0"/>
    <xf numFmtId="0" fontId="47" fillId="30" borderId="7" applyNumberFormat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47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2" fontId="2" fillId="0" borderId="0" xfId="0" applyNumberFormat="1" applyFont="1" applyFill="1" applyAlignment="1">
      <alignment horizontal="right" vertical="center"/>
    </xf>
    <xf numFmtId="2" fontId="2" fillId="0" borderId="0" xfId="0" applyNumberFormat="1" applyFont="1" applyFill="1" applyBorder="1" applyAlignment="1">
      <alignment horizontal="left" vertical="center"/>
    </xf>
    <xf numFmtId="2" fontId="2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172" fontId="0" fillId="33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49" fontId="1" fillId="0" borderId="0" xfId="0" applyNumberFormat="1" applyFont="1" applyBorder="1" applyAlignment="1">
      <alignment horizontal="justify" vertical="center"/>
    </xf>
    <xf numFmtId="0" fontId="0" fillId="0" borderId="0" xfId="0" applyFont="1" applyBorder="1" applyAlignment="1">
      <alignment horizontal="center"/>
    </xf>
    <xf numFmtId="179" fontId="2" fillId="0" borderId="0" xfId="0" applyNumberFormat="1" applyFont="1" applyFill="1" applyAlignment="1">
      <alignment horizontal="center" vertical="center"/>
    </xf>
    <xf numFmtId="180" fontId="2" fillId="0" borderId="0" xfId="0" applyNumberFormat="1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/>
    </xf>
    <xf numFmtId="177" fontId="0" fillId="0" borderId="0" xfId="0" applyNumberFormat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2" fontId="0" fillId="33" borderId="13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2" fontId="0" fillId="33" borderId="0" xfId="0" applyNumberFormat="1" applyFont="1" applyFill="1" applyBorder="1" applyAlignment="1">
      <alignment vertical="center" wrapText="1"/>
    </xf>
    <xf numFmtId="172" fontId="0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2" fontId="2" fillId="0" borderId="15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textRotation="90" wrapText="1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2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Border="1" applyAlignment="1" applyProtection="1">
      <alignment horizontal="right" vertical="center"/>
      <protection/>
    </xf>
    <xf numFmtId="2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185" fontId="2" fillId="0" borderId="10" xfId="0" applyNumberFormat="1" applyFont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21" xfId="0" applyNumberFormat="1" applyBorder="1" applyAlignment="1">
      <alignment horizont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 vertical="center"/>
    </xf>
    <xf numFmtId="4" fontId="0" fillId="0" borderId="2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left" vertical="center"/>
    </xf>
    <xf numFmtId="0" fontId="0" fillId="0" borderId="24" xfId="0" applyFill="1" applyBorder="1" applyAlignment="1">
      <alignment horizontal="center"/>
    </xf>
    <xf numFmtId="0" fontId="0" fillId="0" borderId="18" xfId="0" applyFill="1" applyBorder="1" applyAlignment="1">
      <alignment horizontal="left" indent="2"/>
    </xf>
    <xf numFmtId="2" fontId="0" fillId="0" borderId="25" xfId="0" applyNumberFormat="1" applyFont="1" applyFill="1" applyBorder="1" applyAlignment="1">
      <alignment horizontal="center" vertical="center"/>
    </xf>
    <xf numFmtId="2" fontId="0" fillId="0" borderId="26" xfId="0" applyNumberFormat="1" applyFill="1" applyBorder="1" applyAlignment="1">
      <alignment horizontal="center"/>
    </xf>
    <xf numFmtId="2" fontId="0" fillId="0" borderId="27" xfId="0" applyNumberFormat="1" applyFont="1" applyFill="1" applyBorder="1" applyAlignment="1">
      <alignment horizontal="center" vertical="center"/>
    </xf>
    <xf numFmtId="2" fontId="0" fillId="0" borderId="28" xfId="0" applyNumberFormat="1" applyFont="1" applyFill="1" applyBorder="1" applyAlignment="1">
      <alignment horizontal="center" vertical="center"/>
    </xf>
    <xf numFmtId="4" fontId="0" fillId="0" borderId="29" xfId="0" applyNumberFormat="1" applyBorder="1" applyAlignment="1">
      <alignment horizontal="center"/>
    </xf>
    <xf numFmtId="4" fontId="0" fillId="0" borderId="30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2" fontId="0" fillId="0" borderId="32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185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4" fontId="0" fillId="0" borderId="18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85" fontId="2" fillId="0" borderId="16" xfId="0" applyNumberFormat="1" applyFont="1" applyBorder="1" applyAlignment="1">
      <alignment horizontal="center"/>
    </xf>
    <xf numFmtId="174" fontId="0" fillId="0" borderId="34" xfId="0" applyNumberFormat="1" applyBorder="1" applyAlignment="1">
      <alignment horizontal="center"/>
    </xf>
    <xf numFmtId="174" fontId="0" fillId="0" borderId="35" xfId="0" applyNumberFormat="1" applyBorder="1" applyAlignment="1">
      <alignment horizontal="center"/>
    </xf>
    <xf numFmtId="174" fontId="0" fillId="0" borderId="19" xfId="0" applyNumberForma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/>
    </xf>
    <xf numFmtId="2" fontId="0" fillId="0" borderId="19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textRotation="90"/>
    </xf>
    <xf numFmtId="1" fontId="0" fillId="33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textRotation="90"/>
    </xf>
    <xf numFmtId="2" fontId="0" fillId="0" borderId="0" xfId="0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right"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textRotation="90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/>
    </xf>
    <xf numFmtId="4" fontId="0" fillId="0" borderId="38" xfId="0" applyNumberForma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2" fontId="2" fillId="0" borderId="33" xfId="0" applyNumberFormat="1" applyFont="1" applyFill="1" applyBorder="1" applyAlignment="1">
      <alignment horizontal="center" vertical="center" wrapText="1"/>
    </xf>
    <xf numFmtId="2" fontId="0" fillId="0" borderId="21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2" fontId="9" fillId="0" borderId="33" xfId="0" applyNumberFormat="1" applyFont="1" applyFill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85" fontId="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2" fontId="8" fillId="0" borderId="0" xfId="0" applyNumberFormat="1" applyFont="1" applyFill="1" applyAlignment="1">
      <alignment horizontal="center" vertical="center"/>
    </xf>
    <xf numFmtId="174" fontId="8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 wrapText="1"/>
    </xf>
    <xf numFmtId="1" fontId="0" fillId="33" borderId="21" xfId="0" applyNumberFormat="1" applyFont="1" applyFill="1" applyBorder="1" applyAlignment="1">
      <alignment horizontal="center" vertical="center" wrapText="1"/>
    </xf>
    <xf numFmtId="2" fontId="0" fillId="0" borderId="21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/>
    </xf>
    <xf numFmtId="4" fontId="2" fillId="0" borderId="41" xfId="0" applyNumberFormat="1" applyFont="1" applyBorder="1" applyAlignment="1">
      <alignment horizontal="center" vertical="center"/>
    </xf>
    <xf numFmtId="4" fontId="0" fillId="0" borderId="42" xfId="0" applyNumberFormat="1" applyBorder="1" applyAlignment="1">
      <alignment horizontal="center" vertical="center"/>
    </xf>
    <xf numFmtId="4" fontId="0" fillId="0" borderId="43" xfId="0" applyNumberFormat="1" applyBorder="1" applyAlignment="1">
      <alignment horizontal="center" vertical="center"/>
    </xf>
    <xf numFmtId="4" fontId="0" fillId="0" borderId="44" xfId="0" applyNumberFormat="1" applyBorder="1" applyAlignment="1">
      <alignment horizontal="center" vertical="center"/>
    </xf>
    <xf numFmtId="0" fontId="0" fillId="0" borderId="0" xfId="0" applyFill="1" applyAlignment="1">
      <alignment/>
    </xf>
    <xf numFmtId="4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 wrapText="1"/>
    </xf>
    <xf numFmtId="2" fontId="2" fillId="0" borderId="43" xfId="0" applyNumberFormat="1" applyFont="1" applyFill="1" applyBorder="1" applyAlignment="1">
      <alignment horizontal="center" vertical="center" wrapText="1"/>
    </xf>
    <xf numFmtId="2" fontId="2" fillId="0" borderId="44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2" fontId="15" fillId="0" borderId="0" xfId="0" applyNumberFormat="1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4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6" fontId="0" fillId="0" borderId="10" xfId="0" applyNumberFormat="1" applyFont="1" applyBorder="1" applyAlignment="1">
      <alignment horizontal="center" vertical="center"/>
    </xf>
    <xf numFmtId="185" fontId="0" fillId="0" borderId="1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177" fontId="18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top"/>
    </xf>
    <xf numFmtId="0" fontId="0" fillId="0" borderId="12" xfId="0" applyFont="1" applyBorder="1" applyAlignment="1">
      <alignment horizontal="center" vertical="center"/>
    </xf>
    <xf numFmtId="172" fontId="2" fillId="33" borderId="13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/>
    </xf>
    <xf numFmtId="177" fontId="0" fillId="0" borderId="32" xfId="0" applyNumberFormat="1" applyBorder="1" applyAlignment="1">
      <alignment horizontal="center" vertical="center"/>
    </xf>
    <xf numFmtId="185" fontId="2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" fontId="0" fillId="0" borderId="22" xfId="0" applyNumberForma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justify"/>
    </xf>
    <xf numFmtId="49" fontId="0" fillId="33" borderId="10" xfId="0" applyNumberFormat="1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 horizontal="justify"/>
    </xf>
    <xf numFmtId="49" fontId="0" fillId="33" borderId="10" xfId="0" applyNumberFormat="1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2" fontId="2" fillId="0" borderId="33" xfId="0" applyNumberFormat="1" applyFont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center" vertical="center"/>
    </xf>
    <xf numFmtId="0" fontId="7" fillId="0" borderId="0" xfId="0" applyFont="1" applyAlignment="1">
      <alignment wrapText="1"/>
    </xf>
    <xf numFmtId="172" fontId="2" fillId="0" borderId="13" xfId="0" applyNumberFormat="1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2" fontId="0" fillId="0" borderId="49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justify" vertical="center" wrapText="1"/>
    </xf>
    <xf numFmtId="177" fontId="0" fillId="0" borderId="46" xfId="0" applyNumberFormat="1" applyFont="1" applyBorder="1" applyAlignment="1">
      <alignment horizontal="center" vertical="center" wrapText="1"/>
    </xf>
    <xf numFmtId="177" fontId="0" fillId="0" borderId="24" xfId="0" applyNumberFormat="1" applyFont="1" applyBorder="1" applyAlignment="1">
      <alignment horizontal="center" vertical="center" wrapText="1"/>
    </xf>
    <xf numFmtId="3" fontId="0" fillId="0" borderId="49" xfId="0" applyNumberFormat="1" applyFont="1" applyBorder="1" applyAlignment="1">
      <alignment horizontal="center" vertical="center" wrapText="1"/>
    </xf>
    <xf numFmtId="4" fontId="0" fillId="0" borderId="43" xfId="0" applyNumberFormat="1" applyBorder="1" applyAlignment="1">
      <alignment horizontal="center" vertical="center"/>
    </xf>
    <xf numFmtId="4" fontId="0" fillId="0" borderId="50" xfId="0" applyNumberFormat="1" applyBorder="1" applyAlignment="1">
      <alignment horizontal="center" vertical="center"/>
    </xf>
    <xf numFmtId="4" fontId="0" fillId="0" borderId="51" xfId="0" applyNumberFormat="1" applyBorder="1" applyAlignment="1">
      <alignment horizontal="center" vertical="center"/>
    </xf>
    <xf numFmtId="4" fontId="2" fillId="0" borderId="30" xfId="0" applyNumberFormat="1" applyFont="1" applyBorder="1" applyAlignment="1">
      <alignment horizontal="left" vertical="center"/>
    </xf>
    <xf numFmtId="4" fontId="2" fillId="0" borderId="52" xfId="0" applyNumberFormat="1" applyFont="1" applyBorder="1" applyAlignment="1">
      <alignment horizontal="left" vertical="center"/>
    </xf>
    <xf numFmtId="4" fontId="2" fillId="0" borderId="27" xfId="0" applyNumberFormat="1" applyFont="1" applyBorder="1" applyAlignment="1">
      <alignment horizontal="left" vertical="center"/>
    </xf>
    <xf numFmtId="2" fontId="8" fillId="0" borderId="0" xfId="0" applyNumberFormat="1" applyFont="1" applyFill="1" applyAlignment="1">
      <alignment horizontal="center" vertical="center"/>
    </xf>
    <xf numFmtId="172" fontId="7" fillId="33" borderId="0" xfId="0" applyNumberFormat="1" applyFont="1" applyFill="1" applyBorder="1" applyAlignment="1">
      <alignment horizontal="center" vertical="center" wrapText="1"/>
    </xf>
    <xf numFmtId="3" fontId="0" fillId="0" borderId="45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2" fontId="0" fillId="33" borderId="49" xfId="0" applyNumberFormat="1" applyFont="1" applyFill="1" applyBorder="1" applyAlignment="1">
      <alignment horizontal="center" vertical="center" wrapText="1"/>
    </xf>
    <xf numFmtId="172" fontId="0" fillId="33" borderId="10" xfId="0" applyNumberFormat="1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/>
    </xf>
    <xf numFmtId="2" fontId="2" fillId="0" borderId="41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72" fontId="2" fillId="0" borderId="43" xfId="0" applyNumberFormat="1" applyFont="1" applyFill="1" applyBorder="1" applyAlignment="1">
      <alignment horizontal="left" vertical="center" wrapText="1"/>
    </xf>
    <xf numFmtId="172" fontId="2" fillId="0" borderId="50" xfId="0" applyNumberFormat="1" applyFont="1" applyFill="1" applyBorder="1" applyAlignment="1">
      <alignment horizontal="left" vertical="center" wrapText="1"/>
    </xf>
    <xf numFmtId="172" fontId="2" fillId="0" borderId="51" xfId="0" applyNumberFormat="1" applyFont="1" applyFill="1" applyBorder="1" applyAlignment="1">
      <alignment horizontal="left" vertical="center" wrapText="1"/>
    </xf>
    <xf numFmtId="172" fontId="9" fillId="33" borderId="0" xfId="0" applyNumberFormat="1" applyFont="1" applyFill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77" fontId="0" fillId="0" borderId="37" xfId="0" applyNumberFormat="1" applyFont="1" applyBorder="1" applyAlignment="1">
      <alignment horizontal="center" vertical="center" wrapText="1"/>
    </xf>
    <xf numFmtId="177" fontId="0" fillId="0" borderId="58" xfId="0" applyNumberFormat="1" applyFont="1" applyBorder="1" applyAlignment="1">
      <alignment horizontal="center" vertical="center" wrapText="1"/>
    </xf>
    <xf numFmtId="2" fontId="0" fillId="0" borderId="21" xfId="0" applyNumberFormat="1" applyFont="1" applyFill="1" applyBorder="1" applyAlignment="1">
      <alignment horizontal="left" vertical="center"/>
    </xf>
    <xf numFmtId="2" fontId="9" fillId="0" borderId="42" xfId="0" applyNumberFormat="1" applyFont="1" applyFill="1" applyBorder="1" applyAlignment="1">
      <alignment horizontal="center" vertical="center"/>
    </xf>
    <xf numFmtId="2" fontId="9" fillId="0" borderId="59" xfId="0" applyNumberFormat="1" applyFont="1" applyFill="1" applyBorder="1" applyAlignment="1">
      <alignment horizontal="center" vertical="center"/>
    </xf>
    <xf numFmtId="174" fontId="2" fillId="0" borderId="34" xfId="0" applyNumberFormat="1" applyFont="1" applyBorder="1" applyAlignment="1">
      <alignment horizontal="center" vertical="center" wrapText="1"/>
    </xf>
    <xf numFmtId="174" fontId="2" fillId="0" borderId="35" xfId="0" applyNumberFormat="1" applyFont="1" applyBorder="1" applyAlignment="1">
      <alignment horizontal="center" vertical="center" wrapText="1"/>
    </xf>
    <xf numFmtId="174" fontId="2" fillId="0" borderId="60" xfId="0" applyNumberFormat="1" applyFont="1" applyBorder="1" applyAlignment="1">
      <alignment horizontal="center" vertical="center" wrapText="1"/>
    </xf>
    <xf numFmtId="174" fontId="2" fillId="0" borderId="34" xfId="0" applyNumberFormat="1" applyFont="1" applyBorder="1" applyAlignment="1">
      <alignment horizontal="center" vertical="center"/>
    </xf>
    <xf numFmtId="174" fontId="2" fillId="0" borderId="35" xfId="0" applyNumberFormat="1" applyFont="1" applyBorder="1" applyAlignment="1">
      <alignment horizontal="center" vertical="center"/>
    </xf>
    <xf numFmtId="174" fontId="2" fillId="0" borderId="19" xfId="0" applyNumberFormat="1" applyFont="1" applyBorder="1" applyAlignment="1">
      <alignment horizontal="center" vertical="center"/>
    </xf>
    <xf numFmtId="4" fontId="2" fillId="0" borderId="61" xfId="0" applyNumberFormat="1" applyFont="1" applyFill="1" applyBorder="1" applyAlignment="1">
      <alignment horizontal="center" vertical="center"/>
    </xf>
    <xf numFmtId="4" fontId="2" fillId="0" borderId="62" xfId="0" applyNumberFormat="1" applyFont="1" applyFill="1" applyBorder="1" applyAlignment="1">
      <alignment horizontal="center" vertical="center"/>
    </xf>
    <xf numFmtId="4" fontId="2" fillId="0" borderId="63" xfId="0" applyNumberFormat="1" applyFont="1" applyFill="1" applyBorder="1" applyAlignment="1">
      <alignment horizontal="center" vertical="center"/>
    </xf>
    <xf numFmtId="4" fontId="2" fillId="0" borderId="40" xfId="0" applyNumberFormat="1" applyFont="1" applyFill="1" applyBorder="1" applyAlignment="1">
      <alignment horizontal="center" vertical="center"/>
    </xf>
    <xf numFmtId="4" fontId="2" fillId="0" borderId="52" xfId="0" applyNumberFormat="1" applyFont="1" applyFill="1" applyBorder="1" applyAlignment="1">
      <alignment horizontal="center" vertical="center"/>
    </xf>
    <xf numFmtId="4" fontId="2" fillId="0" borderId="64" xfId="0" applyNumberFormat="1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2" fontId="0" fillId="0" borderId="10" xfId="0" applyNumberFormat="1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5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2" fontId="0" fillId="0" borderId="65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31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 wrapText="1" readingOrder="1"/>
    </xf>
    <xf numFmtId="0" fontId="2" fillId="0" borderId="62" xfId="0" applyFont="1" applyFill="1" applyBorder="1" applyAlignment="1">
      <alignment horizontal="center" vertical="center" wrapText="1" readingOrder="1"/>
    </xf>
    <xf numFmtId="0" fontId="2" fillId="0" borderId="63" xfId="0" applyFont="1" applyFill="1" applyBorder="1" applyAlignment="1">
      <alignment horizontal="center" vertical="center" wrapText="1" readingOrder="1"/>
    </xf>
    <xf numFmtId="0" fontId="2" fillId="0" borderId="40" xfId="0" applyFont="1" applyFill="1" applyBorder="1" applyAlignment="1">
      <alignment horizontal="center" vertical="center" wrapText="1" readingOrder="1"/>
    </xf>
    <xf numFmtId="0" fontId="2" fillId="0" borderId="52" xfId="0" applyFont="1" applyFill="1" applyBorder="1" applyAlignment="1">
      <alignment horizontal="center" vertical="center" wrapText="1" readingOrder="1"/>
    </xf>
    <xf numFmtId="0" fontId="2" fillId="0" borderId="64" xfId="0" applyFont="1" applyFill="1" applyBorder="1" applyAlignment="1">
      <alignment horizontal="center" vertical="center" wrapText="1" readingOrder="1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2" fontId="2" fillId="0" borderId="41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174" fontId="8" fillId="0" borderId="0" xfId="0" applyNumberFormat="1" applyFont="1" applyFill="1" applyBorder="1" applyAlignment="1">
      <alignment horizontal="center"/>
    </xf>
    <xf numFmtId="174" fontId="2" fillId="0" borderId="52" xfId="0" applyNumberFormat="1" applyFont="1" applyFill="1" applyBorder="1" applyAlignment="1">
      <alignment horizontal="center" vertical="center"/>
    </xf>
    <xf numFmtId="174" fontId="0" fillId="0" borderId="34" xfId="0" applyNumberFormat="1" applyBorder="1" applyAlignment="1">
      <alignment horizontal="center" vertical="center" wrapText="1"/>
    </xf>
    <xf numFmtId="174" fontId="0" fillId="0" borderId="35" xfId="0" applyNumberFormat="1" applyBorder="1" applyAlignment="1">
      <alignment horizontal="center" vertical="center" wrapText="1"/>
    </xf>
    <xf numFmtId="174" fontId="0" fillId="0" borderId="60" xfId="0" applyNumberFormat="1" applyBorder="1" applyAlignment="1">
      <alignment horizontal="center" vertical="center" wrapText="1"/>
    </xf>
    <xf numFmtId="2" fontId="2" fillId="0" borderId="62" xfId="0" applyNumberFormat="1" applyFont="1" applyFill="1" applyBorder="1" applyAlignment="1">
      <alignment horizontal="center"/>
    </xf>
    <xf numFmtId="2" fontId="2" fillId="0" borderId="63" xfId="0" applyNumberFormat="1" applyFont="1" applyFill="1" applyBorder="1" applyAlignment="1">
      <alignment horizontal="center"/>
    </xf>
    <xf numFmtId="2" fontId="2" fillId="0" borderId="61" xfId="0" applyNumberFormat="1" applyFont="1" applyFill="1" applyBorder="1" applyAlignment="1">
      <alignment horizontal="center"/>
    </xf>
    <xf numFmtId="172" fontId="2" fillId="0" borderId="38" xfId="0" applyNumberFormat="1" applyFont="1" applyFill="1" applyBorder="1" applyAlignment="1">
      <alignment horizontal="left" vertical="center" wrapText="1"/>
    </xf>
    <xf numFmtId="172" fontId="2" fillId="0" borderId="66" xfId="0" applyNumberFormat="1" applyFont="1" applyFill="1" applyBorder="1" applyAlignment="1">
      <alignment horizontal="left" vertical="center" wrapText="1"/>
    </xf>
    <xf numFmtId="172" fontId="2" fillId="0" borderId="39" xfId="0" applyNumberFormat="1" applyFont="1" applyFill="1" applyBorder="1" applyAlignment="1">
      <alignment horizontal="left" vertical="center" wrapText="1"/>
    </xf>
    <xf numFmtId="0" fontId="0" fillId="0" borderId="4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72" fontId="0" fillId="33" borderId="17" xfId="0" applyNumberFormat="1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right" vertical="center"/>
    </xf>
    <xf numFmtId="0" fontId="2" fillId="0" borderId="50" xfId="0" applyFont="1" applyBorder="1" applyAlignment="1">
      <alignment horizontal="right" vertical="center"/>
    </xf>
    <xf numFmtId="0" fontId="2" fillId="0" borderId="59" xfId="0" applyFont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/>
    </xf>
    <xf numFmtId="172" fontId="2" fillId="0" borderId="15" xfId="0" applyNumberFormat="1" applyFont="1" applyFill="1" applyBorder="1" applyAlignment="1">
      <alignment horizontal="left" vertical="center" wrapText="1"/>
    </xf>
    <xf numFmtId="176" fontId="0" fillId="0" borderId="21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/>
    </xf>
    <xf numFmtId="172" fontId="2" fillId="0" borderId="49" xfId="0" applyNumberFormat="1" applyFont="1" applyFill="1" applyBorder="1" applyAlignment="1">
      <alignment horizontal="center" vertical="center" wrapText="1"/>
    </xf>
    <xf numFmtId="172" fontId="2" fillId="0" borderId="17" xfId="0" applyNumberFormat="1" applyFont="1" applyFill="1" applyBorder="1" applyAlignment="1">
      <alignment horizontal="center" vertical="center" wrapText="1"/>
    </xf>
    <xf numFmtId="172" fontId="2" fillId="0" borderId="46" xfId="0" applyNumberFormat="1" applyFont="1" applyFill="1" applyBorder="1" applyAlignment="1">
      <alignment horizontal="center" vertical="center" wrapText="1"/>
    </xf>
    <xf numFmtId="172" fontId="2" fillId="0" borderId="18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43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47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2" fontId="17" fillId="0" borderId="17" xfId="0" applyNumberFormat="1" applyFont="1" applyBorder="1" applyAlignment="1">
      <alignment horizontal="center" vertical="center"/>
    </xf>
    <xf numFmtId="2" fontId="17" fillId="0" borderId="18" xfId="0" applyNumberFormat="1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177" fontId="18" fillId="0" borderId="0" xfId="0" applyNumberFormat="1" applyFont="1" applyFill="1" applyBorder="1" applyAlignment="1">
      <alignment horizontal="left" vertical="center"/>
    </xf>
    <xf numFmtId="0" fontId="2" fillId="0" borderId="16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center" vertical="center"/>
    </xf>
    <xf numFmtId="2" fontId="17" fillId="0" borderId="24" xfId="0" applyNumberFormat="1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0" fillId="0" borderId="38" xfId="0" applyNumberFormat="1" applyFont="1" applyBorder="1" applyAlignment="1">
      <alignment horizontal="center" vertical="center" wrapText="1"/>
    </xf>
    <xf numFmtId="2" fontId="0" fillId="0" borderId="68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9" fillId="0" borderId="38" xfId="0" applyFont="1" applyFill="1" applyBorder="1" applyAlignment="1">
      <alignment vertical="center" wrapText="1"/>
    </xf>
    <xf numFmtId="0" fontId="9" fillId="0" borderId="66" xfId="0" applyFont="1" applyFill="1" applyBorder="1" applyAlignment="1">
      <alignment vertical="center" wrapText="1"/>
    </xf>
    <xf numFmtId="0" fontId="9" fillId="0" borderId="39" xfId="0" applyFont="1" applyFill="1" applyBorder="1" applyAlignment="1">
      <alignment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9" fillId="0" borderId="53" xfId="0" applyFont="1" applyFill="1" applyBorder="1" applyAlignment="1">
      <alignment horizontal="left" vertical="center" wrapText="1"/>
    </xf>
    <xf numFmtId="0" fontId="9" fillId="0" borderId="54" xfId="0" applyFont="1" applyFill="1" applyBorder="1" applyAlignment="1">
      <alignment horizontal="left" vertical="center" wrapText="1"/>
    </xf>
    <xf numFmtId="0" fontId="9" fillId="0" borderId="55" xfId="0" applyFont="1" applyFill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177" fontId="2" fillId="0" borderId="61" xfId="0" applyNumberFormat="1" applyFont="1" applyBorder="1" applyAlignment="1">
      <alignment horizontal="right" vertical="center"/>
    </xf>
    <xf numFmtId="177" fontId="2" fillId="0" borderId="62" xfId="0" applyNumberFormat="1" applyFont="1" applyBorder="1" applyAlignment="1">
      <alignment horizontal="right" vertical="center"/>
    </xf>
    <xf numFmtId="177" fontId="2" fillId="0" borderId="63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177" fontId="2" fillId="0" borderId="64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14</xdr:row>
      <xdr:rowOff>9525</xdr:rowOff>
    </xdr:from>
    <xdr:to>
      <xdr:col>7</xdr:col>
      <xdr:colOff>0</xdr:colOff>
      <xdr:row>15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4267200" y="2790825"/>
          <a:ext cx="0" cy="152400"/>
          <a:chOff x="1070" y="281"/>
          <a:chExt cx="65" cy="30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4267200" y="-16105845"/>
            <a:ext cx="0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0.10/6/3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267200" y="-16105845"/>
            <a:ext cx="0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0.10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V="1">
            <a:off x="1071" y="296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4267200" y="-16105845"/>
            <a:ext cx="0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0.10</a:t>
            </a:r>
          </a:p>
        </xdr:txBody>
      </xdr:sp>
    </xdr:grp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15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4267200" y="2800350"/>
          <a:ext cx="0" cy="142875"/>
          <a:chOff x="1140" y="282"/>
          <a:chExt cx="67" cy="30"/>
        </a:xfrm>
        <a:solidFill>
          <a:srgbClr val="FFFFFF"/>
        </a:solidFill>
      </xdr:grpSpPr>
      <xdr:sp>
        <xdr:nvSpPr>
          <xdr:cNvPr id="7" name="Text Box 7"/>
          <xdr:cNvSpPr txBox="1">
            <a:spLocks noChangeArrowheads="1"/>
          </xdr:cNvSpPr>
        </xdr:nvSpPr>
        <xdr:spPr>
          <a:xfrm>
            <a:off x="4267200" y="-16105844"/>
            <a:ext cx="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0.10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4267200" y="-16105844"/>
            <a:ext cx="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0.10/9/3</a:t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 flipV="1">
            <a:off x="1141" y="296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Text Box 10"/>
          <xdr:cNvSpPr txBox="1">
            <a:spLocks noChangeArrowheads="1"/>
          </xdr:cNvSpPr>
        </xdr:nvSpPr>
        <xdr:spPr>
          <a:xfrm>
            <a:off x="4267200" y="-16105844"/>
            <a:ext cx="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0.10</a:t>
            </a:r>
          </a:p>
        </xdr:txBody>
      </xdr:sp>
    </xdr:grpSp>
    <xdr:clientData/>
  </xdr:twoCellAnchor>
  <xdr:twoCellAnchor>
    <xdr:from>
      <xdr:col>6</xdr:col>
      <xdr:colOff>0</xdr:colOff>
      <xdr:row>14</xdr:row>
      <xdr:rowOff>161925</xdr:rowOff>
    </xdr:from>
    <xdr:to>
      <xdr:col>6</xdr:col>
      <xdr:colOff>0</xdr:colOff>
      <xdr:row>14</xdr:row>
      <xdr:rowOff>161925</xdr:rowOff>
    </xdr:to>
    <xdr:sp>
      <xdr:nvSpPr>
        <xdr:cNvPr id="11" name="Line 11"/>
        <xdr:cNvSpPr>
          <a:spLocks/>
        </xdr:cNvSpPr>
      </xdr:nvSpPr>
      <xdr:spPr>
        <a:xfrm>
          <a:off x="36576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161925</xdr:rowOff>
    </xdr:from>
    <xdr:to>
      <xdr:col>6</xdr:col>
      <xdr:colOff>0</xdr:colOff>
      <xdr:row>14</xdr:row>
      <xdr:rowOff>161925</xdr:rowOff>
    </xdr:to>
    <xdr:sp>
      <xdr:nvSpPr>
        <xdr:cNvPr id="12" name="Line 12"/>
        <xdr:cNvSpPr>
          <a:spLocks/>
        </xdr:cNvSpPr>
      </xdr:nvSpPr>
      <xdr:spPr>
        <a:xfrm>
          <a:off x="36576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161925</xdr:rowOff>
    </xdr:from>
    <xdr:to>
      <xdr:col>6</xdr:col>
      <xdr:colOff>0</xdr:colOff>
      <xdr:row>14</xdr:row>
      <xdr:rowOff>161925</xdr:rowOff>
    </xdr:to>
    <xdr:sp>
      <xdr:nvSpPr>
        <xdr:cNvPr id="13" name="Line 13"/>
        <xdr:cNvSpPr>
          <a:spLocks/>
        </xdr:cNvSpPr>
      </xdr:nvSpPr>
      <xdr:spPr>
        <a:xfrm>
          <a:off x="36576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161925</xdr:rowOff>
    </xdr:from>
    <xdr:to>
      <xdr:col>6</xdr:col>
      <xdr:colOff>0</xdr:colOff>
      <xdr:row>14</xdr:row>
      <xdr:rowOff>161925</xdr:rowOff>
    </xdr:to>
    <xdr:sp>
      <xdr:nvSpPr>
        <xdr:cNvPr id="14" name="Line 14"/>
        <xdr:cNvSpPr>
          <a:spLocks/>
        </xdr:cNvSpPr>
      </xdr:nvSpPr>
      <xdr:spPr>
        <a:xfrm>
          <a:off x="36576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161925</xdr:rowOff>
    </xdr:from>
    <xdr:to>
      <xdr:col>6</xdr:col>
      <xdr:colOff>0</xdr:colOff>
      <xdr:row>14</xdr:row>
      <xdr:rowOff>161925</xdr:rowOff>
    </xdr:to>
    <xdr:sp>
      <xdr:nvSpPr>
        <xdr:cNvPr id="15" name="Line 15"/>
        <xdr:cNvSpPr>
          <a:spLocks/>
        </xdr:cNvSpPr>
      </xdr:nvSpPr>
      <xdr:spPr>
        <a:xfrm>
          <a:off x="36576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161925</xdr:rowOff>
    </xdr:from>
    <xdr:to>
      <xdr:col>6</xdr:col>
      <xdr:colOff>0</xdr:colOff>
      <xdr:row>14</xdr:row>
      <xdr:rowOff>161925</xdr:rowOff>
    </xdr:to>
    <xdr:sp>
      <xdr:nvSpPr>
        <xdr:cNvPr id="16" name="Line 16"/>
        <xdr:cNvSpPr>
          <a:spLocks/>
        </xdr:cNvSpPr>
      </xdr:nvSpPr>
      <xdr:spPr>
        <a:xfrm>
          <a:off x="36576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161925</xdr:rowOff>
    </xdr:from>
    <xdr:to>
      <xdr:col>6</xdr:col>
      <xdr:colOff>0</xdr:colOff>
      <xdr:row>14</xdr:row>
      <xdr:rowOff>161925</xdr:rowOff>
    </xdr:to>
    <xdr:sp>
      <xdr:nvSpPr>
        <xdr:cNvPr id="17" name="Line 17"/>
        <xdr:cNvSpPr>
          <a:spLocks/>
        </xdr:cNvSpPr>
      </xdr:nvSpPr>
      <xdr:spPr>
        <a:xfrm>
          <a:off x="36576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161925</xdr:rowOff>
    </xdr:from>
    <xdr:to>
      <xdr:col>6</xdr:col>
      <xdr:colOff>0</xdr:colOff>
      <xdr:row>14</xdr:row>
      <xdr:rowOff>161925</xdr:rowOff>
    </xdr:to>
    <xdr:sp>
      <xdr:nvSpPr>
        <xdr:cNvPr id="18" name="Line 18"/>
        <xdr:cNvSpPr>
          <a:spLocks/>
        </xdr:cNvSpPr>
      </xdr:nvSpPr>
      <xdr:spPr>
        <a:xfrm>
          <a:off x="36576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161925</xdr:rowOff>
    </xdr:from>
    <xdr:to>
      <xdr:col>6</xdr:col>
      <xdr:colOff>0</xdr:colOff>
      <xdr:row>14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36576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161925</xdr:rowOff>
    </xdr:from>
    <xdr:to>
      <xdr:col>6</xdr:col>
      <xdr:colOff>0</xdr:colOff>
      <xdr:row>14</xdr:row>
      <xdr:rowOff>161925</xdr:rowOff>
    </xdr:to>
    <xdr:sp>
      <xdr:nvSpPr>
        <xdr:cNvPr id="20" name="Line 20"/>
        <xdr:cNvSpPr>
          <a:spLocks/>
        </xdr:cNvSpPr>
      </xdr:nvSpPr>
      <xdr:spPr>
        <a:xfrm>
          <a:off x="36576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161925</xdr:rowOff>
    </xdr:from>
    <xdr:to>
      <xdr:col>7</xdr:col>
      <xdr:colOff>0</xdr:colOff>
      <xdr:row>14</xdr:row>
      <xdr:rowOff>161925</xdr:rowOff>
    </xdr:to>
    <xdr:sp>
      <xdr:nvSpPr>
        <xdr:cNvPr id="21" name="Line 21"/>
        <xdr:cNvSpPr>
          <a:spLocks/>
        </xdr:cNvSpPr>
      </xdr:nvSpPr>
      <xdr:spPr>
        <a:xfrm>
          <a:off x="42672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161925</xdr:rowOff>
    </xdr:from>
    <xdr:to>
      <xdr:col>7</xdr:col>
      <xdr:colOff>0</xdr:colOff>
      <xdr:row>14</xdr:row>
      <xdr:rowOff>161925</xdr:rowOff>
    </xdr:to>
    <xdr:sp>
      <xdr:nvSpPr>
        <xdr:cNvPr id="22" name="Line 22"/>
        <xdr:cNvSpPr>
          <a:spLocks/>
        </xdr:cNvSpPr>
      </xdr:nvSpPr>
      <xdr:spPr>
        <a:xfrm>
          <a:off x="42672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161925</xdr:rowOff>
    </xdr:from>
    <xdr:to>
      <xdr:col>7</xdr:col>
      <xdr:colOff>0</xdr:colOff>
      <xdr:row>14</xdr:row>
      <xdr:rowOff>161925</xdr:rowOff>
    </xdr:to>
    <xdr:sp>
      <xdr:nvSpPr>
        <xdr:cNvPr id="23" name="Line 23"/>
        <xdr:cNvSpPr>
          <a:spLocks/>
        </xdr:cNvSpPr>
      </xdr:nvSpPr>
      <xdr:spPr>
        <a:xfrm>
          <a:off x="42672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161925</xdr:rowOff>
    </xdr:from>
    <xdr:to>
      <xdr:col>7</xdr:col>
      <xdr:colOff>0</xdr:colOff>
      <xdr:row>14</xdr:row>
      <xdr:rowOff>161925</xdr:rowOff>
    </xdr:to>
    <xdr:sp>
      <xdr:nvSpPr>
        <xdr:cNvPr id="24" name="Line 24"/>
        <xdr:cNvSpPr>
          <a:spLocks/>
        </xdr:cNvSpPr>
      </xdr:nvSpPr>
      <xdr:spPr>
        <a:xfrm>
          <a:off x="42672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161925</xdr:rowOff>
    </xdr:from>
    <xdr:to>
      <xdr:col>7</xdr:col>
      <xdr:colOff>0</xdr:colOff>
      <xdr:row>14</xdr:row>
      <xdr:rowOff>161925</xdr:rowOff>
    </xdr:to>
    <xdr:sp>
      <xdr:nvSpPr>
        <xdr:cNvPr id="25" name="Line 25"/>
        <xdr:cNvSpPr>
          <a:spLocks/>
        </xdr:cNvSpPr>
      </xdr:nvSpPr>
      <xdr:spPr>
        <a:xfrm>
          <a:off x="42672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161925</xdr:rowOff>
    </xdr:from>
    <xdr:to>
      <xdr:col>7</xdr:col>
      <xdr:colOff>0</xdr:colOff>
      <xdr:row>14</xdr:row>
      <xdr:rowOff>161925</xdr:rowOff>
    </xdr:to>
    <xdr:sp>
      <xdr:nvSpPr>
        <xdr:cNvPr id="26" name="Line 26"/>
        <xdr:cNvSpPr>
          <a:spLocks/>
        </xdr:cNvSpPr>
      </xdr:nvSpPr>
      <xdr:spPr>
        <a:xfrm>
          <a:off x="42672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0</xdr:colOff>
      <xdr:row>15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4267200" y="2781300"/>
          <a:ext cx="0" cy="161925"/>
          <a:chOff x="932" y="280"/>
          <a:chExt cx="68" cy="31"/>
        </a:xfrm>
        <a:solidFill>
          <a:srgbClr val="FFFFFF"/>
        </a:solidFill>
      </xdr:grpSpPr>
      <xdr:sp>
        <xdr:nvSpPr>
          <xdr:cNvPr id="28" name="Text Box 28"/>
          <xdr:cNvSpPr txBox="1">
            <a:spLocks noChangeArrowheads="1"/>
          </xdr:cNvSpPr>
        </xdr:nvSpPr>
        <xdr:spPr>
          <a:xfrm>
            <a:off x="4267200" y="-16642717"/>
            <a:ext cx="0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0.10/6/3</a:t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935" y="294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935" y="296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 Box 31"/>
          <xdr:cNvSpPr txBox="1">
            <a:spLocks noChangeArrowheads="1"/>
          </xdr:cNvSpPr>
        </xdr:nvSpPr>
        <xdr:spPr>
          <a:xfrm>
            <a:off x="4267200" y="-16642717"/>
            <a:ext cx="0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0.10/6/3</a:t>
            </a:r>
          </a:p>
        </xdr:txBody>
      </xdr:sp>
      <xdr:sp>
        <xdr:nvSpPr>
          <xdr:cNvPr id="32" name="Text Box 32"/>
          <xdr:cNvSpPr txBox="1">
            <a:spLocks noChangeArrowheads="1"/>
          </xdr:cNvSpPr>
        </xdr:nvSpPr>
        <xdr:spPr>
          <a:xfrm>
            <a:off x="4267200" y="-16642717"/>
            <a:ext cx="0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0.10</a:t>
            </a:r>
          </a:p>
        </xdr:txBody>
      </xdr:sp>
    </xdr:grpSp>
    <xdr:clientData/>
  </xdr:twoCellAnchor>
  <xdr:twoCellAnchor>
    <xdr:from>
      <xdr:col>7</xdr:col>
      <xdr:colOff>0</xdr:colOff>
      <xdr:row>14</xdr:row>
      <xdr:rowOff>9525</xdr:rowOff>
    </xdr:from>
    <xdr:to>
      <xdr:col>7</xdr:col>
      <xdr:colOff>0</xdr:colOff>
      <xdr:row>15</xdr:row>
      <xdr:rowOff>0</xdr:rowOff>
    </xdr:to>
    <xdr:grpSp>
      <xdr:nvGrpSpPr>
        <xdr:cNvPr id="33" name="Group 33"/>
        <xdr:cNvGrpSpPr>
          <a:grpSpLocks/>
        </xdr:cNvGrpSpPr>
      </xdr:nvGrpSpPr>
      <xdr:grpSpPr>
        <a:xfrm>
          <a:off x="4267200" y="2790825"/>
          <a:ext cx="0" cy="152400"/>
          <a:chOff x="1001" y="281"/>
          <a:chExt cx="69" cy="29"/>
        </a:xfrm>
        <a:solidFill>
          <a:srgbClr val="FFFFFF"/>
        </a:solidFill>
      </xdr:grpSpPr>
      <xdr:sp>
        <xdr:nvSpPr>
          <xdr:cNvPr id="34" name="Text Box 34"/>
          <xdr:cNvSpPr txBox="1">
            <a:spLocks noChangeArrowheads="1"/>
          </xdr:cNvSpPr>
        </xdr:nvSpPr>
        <xdr:spPr>
          <a:xfrm>
            <a:off x="4267200" y="-15568974"/>
            <a:ext cx="0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0.10/9/3</a:t>
            </a:r>
          </a:p>
        </xdr:txBody>
      </xdr:sp>
      <xdr:sp>
        <xdr:nvSpPr>
          <xdr:cNvPr id="35" name="Text Box 35"/>
          <xdr:cNvSpPr txBox="1">
            <a:spLocks noChangeArrowheads="1"/>
          </xdr:cNvSpPr>
        </xdr:nvSpPr>
        <xdr:spPr>
          <a:xfrm>
            <a:off x="4267200" y="-15568974"/>
            <a:ext cx="0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0.10/9/3</a:t>
            </a:r>
          </a:p>
        </xdr:txBody>
      </xdr:sp>
      <xdr:sp>
        <xdr:nvSpPr>
          <xdr:cNvPr id="36" name="Text Box 36"/>
          <xdr:cNvSpPr txBox="1">
            <a:spLocks noChangeArrowheads="1"/>
          </xdr:cNvSpPr>
        </xdr:nvSpPr>
        <xdr:spPr>
          <a:xfrm>
            <a:off x="4267200" y="-15568974"/>
            <a:ext cx="0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0.10</a:t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1005" y="295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>
            <a:off x="1005" y="297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14</xdr:row>
      <xdr:rowOff>161925</xdr:rowOff>
    </xdr:from>
    <xdr:to>
      <xdr:col>7</xdr:col>
      <xdr:colOff>0</xdr:colOff>
      <xdr:row>14</xdr:row>
      <xdr:rowOff>161925</xdr:rowOff>
    </xdr:to>
    <xdr:sp>
      <xdr:nvSpPr>
        <xdr:cNvPr id="39" name="Line 39"/>
        <xdr:cNvSpPr>
          <a:spLocks/>
        </xdr:cNvSpPr>
      </xdr:nvSpPr>
      <xdr:spPr>
        <a:xfrm>
          <a:off x="42672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7</xdr:col>
      <xdr:colOff>0</xdr:colOff>
      <xdr:row>15</xdr:row>
      <xdr:rowOff>0</xdr:rowOff>
    </xdr:to>
    <xdr:grpSp>
      <xdr:nvGrpSpPr>
        <xdr:cNvPr id="40" name="Group 40"/>
        <xdr:cNvGrpSpPr>
          <a:grpSpLocks/>
        </xdr:cNvGrpSpPr>
      </xdr:nvGrpSpPr>
      <xdr:grpSpPr>
        <a:xfrm>
          <a:off x="4267200" y="2790825"/>
          <a:ext cx="0" cy="152400"/>
          <a:chOff x="1079" y="288"/>
          <a:chExt cx="68" cy="30"/>
        </a:xfrm>
        <a:solidFill>
          <a:srgbClr val="FFFFFF"/>
        </a:solidFill>
      </xdr:grpSpPr>
      <xdr:sp>
        <xdr:nvSpPr>
          <xdr:cNvPr id="41" name="Text Box 41"/>
          <xdr:cNvSpPr txBox="1">
            <a:spLocks noChangeArrowheads="1"/>
          </xdr:cNvSpPr>
        </xdr:nvSpPr>
        <xdr:spPr>
          <a:xfrm>
            <a:off x="4267200" y="-16105838"/>
            <a:ext cx="0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0.10/6/3</a:t>
            </a:r>
          </a:p>
        </xdr:txBody>
      </xdr:sp>
      <xdr:sp>
        <xdr:nvSpPr>
          <xdr:cNvPr id="42" name="Text Box 42"/>
          <xdr:cNvSpPr txBox="1">
            <a:spLocks noChangeArrowheads="1"/>
          </xdr:cNvSpPr>
        </xdr:nvSpPr>
        <xdr:spPr>
          <a:xfrm>
            <a:off x="4267200" y="-16105838"/>
            <a:ext cx="0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0.10</a:t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 flipV="1">
            <a:off x="1083" y="303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Text Box 44"/>
          <xdr:cNvSpPr txBox="1">
            <a:spLocks noChangeArrowheads="1"/>
          </xdr:cNvSpPr>
        </xdr:nvSpPr>
        <xdr:spPr>
          <a:xfrm>
            <a:off x="4267200" y="-16105838"/>
            <a:ext cx="0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0.10</a:t>
            </a:r>
          </a:p>
        </xdr:txBody>
      </xdr:sp>
    </xdr:grpSp>
    <xdr:clientData/>
  </xdr:twoCellAnchor>
  <xdr:twoCellAnchor>
    <xdr:from>
      <xdr:col>7</xdr:col>
      <xdr:colOff>0</xdr:colOff>
      <xdr:row>14</xdr:row>
      <xdr:rowOff>161925</xdr:rowOff>
    </xdr:from>
    <xdr:to>
      <xdr:col>7</xdr:col>
      <xdr:colOff>0</xdr:colOff>
      <xdr:row>14</xdr:row>
      <xdr:rowOff>161925</xdr:rowOff>
    </xdr:to>
    <xdr:sp>
      <xdr:nvSpPr>
        <xdr:cNvPr id="45" name="Line 45"/>
        <xdr:cNvSpPr>
          <a:spLocks/>
        </xdr:cNvSpPr>
      </xdr:nvSpPr>
      <xdr:spPr>
        <a:xfrm>
          <a:off x="42672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161925</xdr:rowOff>
    </xdr:from>
    <xdr:to>
      <xdr:col>7</xdr:col>
      <xdr:colOff>0</xdr:colOff>
      <xdr:row>14</xdr:row>
      <xdr:rowOff>161925</xdr:rowOff>
    </xdr:to>
    <xdr:sp>
      <xdr:nvSpPr>
        <xdr:cNvPr id="46" name="Line 46"/>
        <xdr:cNvSpPr>
          <a:spLocks/>
        </xdr:cNvSpPr>
      </xdr:nvSpPr>
      <xdr:spPr>
        <a:xfrm>
          <a:off x="42672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161925</xdr:rowOff>
    </xdr:from>
    <xdr:to>
      <xdr:col>8</xdr:col>
      <xdr:colOff>0</xdr:colOff>
      <xdr:row>14</xdr:row>
      <xdr:rowOff>161925</xdr:rowOff>
    </xdr:to>
    <xdr:sp>
      <xdr:nvSpPr>
        <xdr:cNvPr id="47" name="Line 47"/>
        <xdr:cNvSpPr>
          <a:spLocks/>
        </xdr:cNvSpPr>
      </xdr:nvSpPr>
      <xdr:spPr>
        <a:xfrm>
          <a:off x="48768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161925</xdr:rowOff>
    </xdr:from>
    <xdr:to>
      <xdr:col>8</xdr:col>
      <xdr:colOff>0</xdr:colOff>
      <xdr:row>14</xdr:row>
      <xdr:rowOff>161925</xdr:rowOff>
    </xdr:to>
    <xdr:sp>
      <xdr:nvSpPr>
        <xdr:cNvPr id="48" name="Line 48"/>
        <xdr:cNvSpPr>
          <a:spLocks/>
        </xdr:cNvSpPr>
      </xdr:nvSpPr>
      <xdr:spPr>
        <a:xfrm>
          <a:off x="48768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161925</xdr:rowOff>
    </xdr:from>
    <xdr:to>
      <xdr:col>8</xdr:col>
      <xdr:colOff>0</xdr:colOff>
      <xdr:row>14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48768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161925</xdr:rowOff>
    </xdr:from>
    <xdr:to>
      <xdr:col>8</xdr:col>
      <xdr:colOff>0</xdr:colOff>
      <xdr:row>14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48768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161925</xdr:rowOff>
    </xdr:from>
    <xdr:to>
      <xdr:col>8</xdr:col>
      <xdr:colOff>0</xdr:colOff>
      <xdr:row>14</xdr:row>
      <xdr:rowOff>161925</xdr:rowOff>
    </xdr:to>
    <xdr:sp>
      <xdr:nvSpPr>
        <xdr:cNvPr id="51" name="Line 51"/>
        <xdr:cNvSpPr>
          <a:spLocks/>
        </xdr:cNvSpPr>
      </xdr:nvSpPr>
      <xdr:spPr>
        <a:xfrm>
          <a:off x="48768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161925</xdr:rowOff>
    </xdr:from>
    <xdr:to>
      <xdr:col>8</xdr:col>
      <xdr:colOff>0</xdr:colOff>
      <xdr:row>14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48768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161925</xdr:rowOff>
    </xdr:from>
    <xdr:to>
      <xdr:col>8</xdr:col>
      <xdr:colOff>0</xdr:colOff>
      <xdr:row>14</xdr:row>
      <xdr:rowOff>161925</xdr:rowOff>
    </xdr:to>
    <xdr:sp>
      <xdr:nvSpPr>
        <xdr:cNvPr id="53" name="Line 53"/>
        <xdr:cNvSpPr>
          <a:spLocks/>
        </xdr:cNvSpPr>
      </xdr:nvSpPr>
      <xdr:spPr>
        <a:xfrm>
          <a:off x="48768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161925</xdr:rowOff>
    </xdr:from>
    <xdr:to>
      <xdr:col>8</xdr:col>
      <xdr:colOff>0</xdr:colOff>
      <xdr:row>14</xdr:row>
      <xdr:rowOff>161925</xdr:rowOff>
    </xdr:to>
    <xdr:sp>
      <xdr:nvSpPr>
        <xdr:cNvPr id="54" name="Line 54"/>
        <xdr:cNvSpPr>
          <a:spLocks/>
        </xdr:cNvSpPr>
      </xdr:nvSpPr>
      <xdr:spPr>
        <a:xfrm>
          <a:off x="48768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161925</xdr:rowOff>
    </xdr:from>
    <xdr:to>
      <xdr:col>8</xdr:col>
      <xdr:colOff>0</xdr:colOff>
      <xdr:row>14</xdr:row>
      <xdr:rowOff>161925</xdr:rowOff>
    </xdr:to>
    <xdr:sp>
      <xdr:nvSpPr>
        <xdr:cNvPr id="55" name="Line 55"/>
        <xdr:cNvSpPr>
          <a:spLocks/>
        </xdr:cNvSpPr>
      </xdr:nvSpPr>
      <xdr:spPr>
        <a:xfrm>
          <a:off x="48768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161925</xdr:rowOff>
    </xdr:from>
    <xdr:to>
      <xdr:col>8</xdr:col>
      <xdr:colOff>0</xdr:colOff>
      <xdr:row>14</xdr:row>
      <xdr:rowOff>161925</xdr:rowOff>
    </xdr:to>
    <xdr:sp>
      <xdr:nvSpPr>
        <xdr:cNvPr id="56" name="Line 56"/>
        <xdr:cNvSpPr>
          <a:spLocks/>
        </xdr:cNvSpPr>
      </xdr:nvSpPr>
      <xdr:spPr>
        <a:xfrm>
          <a:off x="48768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6.57421875" style="0" customWidth="1"/>
    <col min="2" max="2" width="14.140625" style="22" customWidth="1"/>
    <col min="3" max="3" width="14.28125" style="22" customWidth="1"/>
    <col min="4" max="4" width="14.28125" style="0" customWidth="1"/>
    <col min="5" max="5" width="13.57421875" style="0" customWidth="1"/>
    <col min="6" max="6" width="13.57421875" style="39" customWidth="1"/>
    <col min="7" max="7" width="13.57421875" style="41" customWidth="1"/>
  </cols>
  <sheetData>
    <row r="1" spans="1:13" s="7" customFormat="1" ht="12.75">
      <c r="A1" s="1"/>
      <c r="B1" s="66" t="s">
        <v>43</v>
      </c>
      <c r="C1" s="66" t="s">
        <v>44</v>
      </c>
      <c r="E1" s="67"/>
      <c r="F1" s="19"/>
      <c r="G1" s="68"/>
      <c r="H1" s="69"/>
      <c r="I1"/>
      <c r="J1" s="1"/>
      <c r="K1" s="3"/>
      <c r="L1" s="4"/>
      <c r="M1" s="1"/>
    </row>
    <row r="2" spans="1:13" s="7" customFormat="1" ht="12.75">
      <c r="A2" s="1"/>
      <c r="B2" s="23"/>
      <c r="C2" s="66" t="s">
        <v>45</v>
      </c>
      <c r="E2" s="67"/>
      <c r="F2" s="19"/>
      <c r="G2" s="68"/>
      <c r="H2" s="69"/>
      <c r="I2"/>
      <c r="J2" s="1"/>
      <c r="K2" s="3"/>
      <c r="L2" s="4"/>
      <c r="M2" s="1"/>
    </row>
    <row r="3" spans="1:13" s="7" customFormat="1" ht="14.25">
      <c r="A3" s="1"/>
      <c r="B3" s="23"/>
      <c r="C3" s="182" t="s">
        <v>81</v>
      </c>
      <c r="D3" s="183"/>
      <c r="E3" s="67"/>
      <c r="F3" s="19"/>
      <c r="G3" s="68"/>
      <c r="H3" s="69"/>
      <c r="I3"/>
      <c r="J3" s="1"/>
      <c r="K3" s="3"/>
      <c r="L3" s="4"/>
      <c r="M3" s="1"/>
    </row>
    <row r="4" spans="1:13" s="7" customFormat="1" ht="12.75">
      <c r="A4" s="1"/>
      <c r="B4" s="66" t="s">
        <v>0</v>
      </c>
      <c r="C4" s="86" t="s">
        <v>1</v>
      </c>
      <c r="D4" s="87"/>
      <c r="E4" s="88"/>
      <c r="F4" s="72"/>
      <c r="G4" s="89"/>
      <c r="H4" s="81"/>
      <c r="I4" s="22"/>
      <c r="J4" s="1"/>
      <c r="K4" s="3"/>
      <c r="L4" s="4"/>
      <c r="M4" s="1"/>
    </row>
    <row r="5" spans="2:8" ht="12.75">
      <c r="B5" s="66" t="s">
        <v>41</v>
      </c>
      <c r="C5" s="83" t="s">
        <v>46</v>
      </c>
      <c r="D5" s="70"/>
      <c r="E5" s="71"/>
      <c r="F5" s="72"/>
      <c r="G5" s="73"/>
      <c r="H5" s="74"/>
    </row>
    <row r="6" spans="2:8" ht="12.75">
      <c r="B6" s="66"/>
      <c r="C6" s="83"/>
      <c r="D6" s="70"/>
      <c r="E6" s="71"/>
      <c r="F6" s="72"/>
      <c r="G6" s="73"/>
      <c r="H6" s="74"/>
    </row>
    <row r="7" spans="2:8" ht="12.75">
      <c r="B7" s="66"/>
      <c r="C7" s="83"/>
      <c r="D7" s="70"/>
      <c r="E7" s="71"/>
      <c r="F7" s="72"/>
      <c r="G7" s="73"/>
      <c r="H7" s="74"/>
    </row>
    <row r="8" spans="2:8" ht="12.75">
      <c r="B8" s="66"/>
      <c r="C8" s="83"/>
      <c r="D8" s="70"/>
      <c r="E8" s="71"/>
      <c r="F8" s="72"/>
      <c r="G8" s="73"/>
      <c r="H8" s="74"/>
    </row>
    <row r="9" spans="2:8" ht="12.75">
      <c r="B9" s="66"/>
      <c r="C9" s="83"/>
      <c r="D9" s="70"/>
      <c r="E9" s="71"/>
      <c r="F9" s="72"/>
      <c r="G9" s="73"/>
      <c r="H9" s="74"/>
    </row>
    <row r="10" spans="1:12" s="7" customFormat="1" ht="15.75">
      <c r="A10" s="281" t="s">
        <v>37</v>
      </c>
      <c r="B10" s="281"/>
      <c r="C10" s="281"/>
      <c r="D10" s="281"/>
      <c r="E10" s="281"/>
      <c r="F10" s="281"/>
      <c r="G10" s="281"/>
      <c r="H10" s="4"/>
      <c r="I10" s="4"/>
      <c r="J10" s="4"/>
      <c r="K10" s="4"/>
      <c r="L10" s="4"/>
    </row>
    <row r="11" spans="1:12" s="7" customFormat="1" ht="24" customHeight="1">
      <c r="A11" s="282" t="s">
        <v>47</v>
      </c>
      <c r="B11" s="282"/>
      <c r="C11" s="282"/>
      <c r="D11" s="282"/>
      <c r="E11" s="282"/>
      <c r="F11" s="282"/>
      <c r="G11" s="282"/>
      <c r="H11" s="11"/>
      <c r="I11" s="11"/>
      <c r="J11" s="11"/>
      <c r="K11" s="11"/>
      <c r="L11" s="11"/>
    </row>
    <row r="12" ht="21.75" customHeight="1" thickBot="1"/>
    <row r="13" spans="1:7" s="7" customFormat="1" ht="18" customHeight="1">
      <c r="A13" s="283" t="s">
        <v>2</v>
      </c>
      <c r="B13" s="285" t="s">
        <v>3</v>
      </c>
      <c r="C13" s="285"/>
      <c r="D13" s="287" t="s">
        <v>17</v>
      </c>
      <c r="E13" s="274" t="s">
        <v>11</v>
      </c>
      <c r="F13" s="274"/>
      <c r="G13" s="272" t="s">
        <v>19</v>
      </c>
    </row>
    <row r="14" spans="1:10" s="7" customFormat="1" ht="18" customHeight="1">
      <c r="A14" s="284"/>
      <c r="B14" s="286"/>
      <c r="C14" s="286"/>
      <c r="D14" s="288"/>
      <c r="E14" s="27" t="s">
        <v>14</v>
      </c>
      <c r="F14" s="157" t="s">
        <v>36</v>
      </c>
      <c r="G14" s="273"/>
      <c r="J14" s="76"/>
    </row>
    <row r="15" spans="1:7" s="7" customFormat="1" ht="12.75" customHeight="1">
      <c r="A15" s="284"/>
      <c r="B15" s="8" t="s">
        <v>4</v>
      </c>
      <c r="C15" s="8" t="s">
        <v>5</v>
      </c>
      <c r="D15" s="288"/>
      <c r="E15" s="27" t="s">
        <v>6</v>
      </c>
      <c r="F15" s="27" t="s">
        <v>6</v>
      </c>
      <c r="G15" s="158" t="s">
        <v>21</v>
      </c>
    </row>
    <row r="16" spans="1:7" ht="15" customHeight="1">
      <c r="A16" s="78">
        <v>10</v>
      </c>
      <c r="B16" s="75">
        <v>4060</v>
      </c>
      <c r="C16" s="75">
        <v>4385</v>
      </c>
      <c r="D16" s="84" t="s">
        <v>40</v>
      </c>
      <c r="E16" s="43">
        <f>C16-B16</f>
        <v>325</v>
      </c>
      <c r="F16" s="84">
        <v>0.65</v>
      </c>
      <c r="G16" s="172">
        <f>E16*F16*0.2</f>
        <v>42.25</v>
      </c>
    </row>
    <row r="17" spans="1:7" ht="13.5" thickBot="1">
      <c r="A17" s="21"/>
      <c r="B17" s="76"/>
      <c r="C17" s="76"/>
      <c r="D17" s="77"/>
      <c r="E17" s="77"/>
      <c r="F17" s="90" t="s">
        <v>8</v>
      </c>
      <c r="G17" s="90">
        <f>SUM(G16:G16)</f>
        <v>42.25</v>
      </c>
    </row>
    <row r="18" spans="1:7" ht="12.75">
      <c r="A18" s="21"/>
      <c r="B18" s="76"/>
      <c r="C18" s="76"/>
      <c r="D18" s="77"/>
      <c r="E18" s="77"/>
      <c r="F18" s="81"/>
      <c r="G18" s="57"/>
    </row>
    <row r="19" spans="1:7" ht="12.75">
      <c r="A19" s="21"/>
      <c r="B19" s="76"/>
      <c r="C19" s="76"/>
      <c r="D19" s="77"/>
      <c r="E19" s="77"/>
      <c r="F19" s="81"/>
      <c r="G19" s="57"/>
    </row>
    <row r="20" spans="1:7" ht="12.75">
      <c r="A20" s="21"/>
      <c r="B20" s="76"/>
      <c r="C20" s="76"/>
      <c r="D20" s="77"/>
      <c r="E20" s="77"/>
      <c r="F20" s="77"/>
      <c r="G20" s="47"/>
    </row>
    <row r="21" spans="1:7" ht="12.75">
      <c r="A21" s="21"/>
      <c r="B21" s="77"/>
      <c r="C21" s="270" t="s">
        <v>20</v>
      </c>
      <c r="D21" s="270"/>
      <c r="E21" s="270"/>
      <c r="F21" s="77"/>
      <c r="G21" s="47"/>
    </row>
    <row r="22" spans="1:7" ht="15" customHeight="1">
      <c r="A22" s="21"/>
      <c r="B22" s="77"/>
      <c r="C22" s="77"/>
      <c r="D22" s="77"/>
      <c r="E22" s="77"/>
      <c r="F22" s="77"/>
      <c r="G22" s="47"/>
    </row>
    <row r="23" spans="1:7" ht="7.5" customHeight="1" thickBot="1">
      <c r="A23" s="21"/>
      <c r="B23" s="77"/>
      <c r="C23" s="77"/>
      <c r="D23" s="77"/>
      <c r="E23" s="77"/>
      <c r="F23" s="77"/>
      <c r="G23" s="47"/>
    </row>
    <row r="24" spans="1:6" ht="24" customHeight="1" thickBot="1">
      <c r="A24" s="194" t="s">
        <v>9</v>
      </c>
      <c r="B24" s="275" t="s">
        <v>10</v>
      </c>
      <c r="C24" s="276"/>
      <c r="D24" s="277"/>
      <c r="E24" s="195" t="s">
        <v>18</v>
      </c>
      <c r="F24" s="196" t="s">
        <v>19</v>
      </c>
    </row>
    <row r="25" spans="1:6" ht="23.25" customHeight="1" thickBot="1">
      <c r="A25" s="191">
        <v>1</v>
      </c>
      <c r="B25" s="278" t="s">
        <v>35</v>
      </c>
      <c r="C25" s="279"/>
      <c r="D25" s="280"/>
      <c r="E25" s="192" t="s">
        <v>21</v>
      </c>
      <c r="F25" s="193">
        <f>G17</f>
        <v>42.25</v>
      </c>
    </row>
    <row r="26" spans="1:7" ht="23.25" customHeight="1">
      <c r="A26" s="28"/>
      <c r="B26" s="81"/>
      <c r="C26" s="81"/>
      <c r="D26" s="81"/>
      <c r="E26" s="81"/>
      <c r="F26" s="77"/>
      <c r="G26" s="81"/>
    </row>
    <row r="27" spans="1:7" ht="23.25" customHeight="1">
      <c r="A27" s="28"/>
      <c r="B27" s="81"/>
      <c r="C27" s="81"/>
      <c r="D27" s="81"/>
      <c r="E27" s="81"/>
      <c r="F27" s="77"/>
      <c r="G27" s="81"/>
    </row>
    <row r="28" spans="1:7" ht="23.25" customHeight="1">
      <c r="A28" s="28"/>
      <c r="B28" s="81"/>
      <c r="C28" s="81"/>
      <c r="D28" s="81"/>
      <c r="E28" s="81"/>
      <c r="F28" s="77"/>
      <c r="G28" s="81"/>
    </row>
    <row r="29" spans="1:7" ht="23.25" customHeight="1">
      <c r="A29" s="28"/>
      <c r="B29" s="82"/>
      <c r="C29" s="271"/>
      <c r="D29" s="271"/>
      <c r="E29" s="59"/>
      <c r="F29" s="28"/>
      <c r="G29" s="46"/>
    </row>
    <row r="30" spans="1:7" ht="12.75">
      <c r="A30" s="14"/>
      <c r="B30" s="21"/>
      <c r="C30" s="21"/>
      <c r="D30" s="14"/>
      <c r="E30" s="14"/>
      <c r="F30" s="40"/>
      <c r="G30" s="42"/>
    </row>
    <row r="31" spans="1:5" ht="12.75">
      <c r="A31" s="14"/>
      <c r="B31" s="21"/>
      <c r="C31" s="21"/>
      <c r="D31" s="14"/>
      <c r="E31" s="14"/>
    </row>
    <row r="32" spans="1:7" ht="12.75">
      <c r="A32" s="14"/>
      <c r="B32" s="21"/>
      <c r="C32" s="21"/>
      <c r="D32" s="14"/>
      <c r="E32" s="6" t="s">
        <v>12</v>
      </c>
      <c r="F32" s="42"/>
      <c r="G32" s="42"/>
    </row>
    <row r="33" spans="1:7" ht="12.75">
      <c r="A33" s="14"/>
      <c r="B33" s="21"/>
      <c r="C33" s="21"/>
      <c r="D33" s="14"/>
      <c r="E33" s="5"/>
      <c r="F33" s="13" t="s">
        <v>48</v>
      </c>
      <c r="G33" s="42"/>
    </row>
    <row r="34" spans="1:7" ht="12.75">
      <c r="A34" s="14"/>
      <c r="B34" s="21"/>
      <c r="C34" s="21"/>
      <c r="D34" s="14"/>
      <c r="E34" s="14"/>
      <c r="F34" s="40"/>
      <c r="G34" s="42"/>
    </row>
    <row r="35" spans="1:7" ht="12.75">
      <c r="A35" s="14"/>
      <c r="B35" s="21"/>
      <c r="C35" s="21"/>
      <c r="D35" s="14"/>
      <c r="E35" s="14"/>
      <c r="F35" s="40"/>
      <c r="G35" s="42"/>
    </row>
    <row r="36" spans="1:7" ht="12.75">
      <c r="A36" s="14"/>
      <c r="B36" s="21"/>
      <c r="C36" s="21"/>
      <c r="D36" s="14"/>
      <c r="E36" s="14"/>
      <c r="F36" s="40"/>
      <c r="G36" s="42"/>
    </row>
    <row r="37" spans="1:7" ht="12.75">
      <c r="A37" s="14"/>
      <c r="B37" s="21"/>
      <c r="C37" s="21"/>
      <c r="D37" s="14"/>
      <c r="E37" s="14"/>
      <c r="F37" s="40"/>
      <c r="G37" s="42"/>
    </row>
    <row r="38" spans="1:7" ht="12.75">
      <c r="A38" s="14"/>
      <c r="B38" s="21"/>
      <c r="C38" s="21"/>
      <c r="D38" s="14"/>
      <c r="E38" s="14"/>
      <c r="F38" s="40"/>
      <c r="G38" s="42"/>
    </row>
    <row r="39" spans="1:7" ht="12.75">
      <c r="A39" s="14"/>
      <c r="B39" s="21"/>
      <c r="C39" s="21"/>
      <c r="D39" s="14"/>
      <c r="E39" s="14"/>
      <c r="F39" s="40"/>
      <c r="G39" s="42"/>
    </row>
    <row r="40" spans="1:7" ht="12.75">
      <c r="A40" s="14"/>
      <c r="B40" s="21"/>
      <c r="C40" s="21"/>
      <c r="D40" s="14"/>
      <c r="E40" s="14"/>
      <c r="F40" s="40"/>
      <c r="G40" s="42"/>
    </row>
    <row r="41" spans="1:7" ht="12.75">
      <c r="A41" s="14"/>
      <c r="B41" s="21"/>
      <c r="C41" s="21"/>
      <c r="D41" s="14"/>
      <c r="E41" s="14"/>
      <c r="F41" s="40"/>
      <c r="G41" s="42"/>
    </row>
  </sheetData>
  <sheetProtection/>
  <mergeCells count="11">
    <mergeCell ref="A10:G10"/>
    <mergeCell ref="A11:G11"/>
    <mergeCell ref="A13:A15"/>
    <mergeCell ref="B13:C14"/>
    <mergeCell ref="D13:D15"/>
    <mergeCell ref="C21:E21"/>
    <mergeCell ref="C29:D29"/>
    <mergeCell ref="G13:G14"/>
    <mergeCell ref="E13:F13"/>
    <mergeCell ref="B24:D24"/>
    <mergeCell ref="B25:D25"/>
  </mergeCells>
  <printOptions horizontalCentered="1"/>
  <pageMargins left="0.7874015748031497" right="0.2755905511811024" top="0.7874015748031497" bottom="0.7874015748031497" header="0.2362204724409449" footer="0.1968503937007874"/>
  <pageSetup horizontalDpi="600" verticalDpi="600" orientation="portrait" paperSize="9" scale="93" r:id="rId1"/>
  <headerFooter alignWithMargins="0">
    <oddFooter>&amp;C&amp;P от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PageLayoutView="0" workbookViewId="0" topLeftCell="A1">
      <selection activeCell="A11" sqref="A11:G11"/>
    </sheetView>
  </sheetViews>
  <sheetFormatPr defaultColWidth="9.140625" defaultRowHeight="12.75"/>
  <cols>
    <col min="1" max="1" width="5.421875" style="0" customWidth="1"/>
    <col min="2" max="3" width="12.421875" style="0" customWidth="1"/>
    <col min="4" max="4" width="10.7109375" style="0" customWidth="1"/>
    <col min="5" max="5" width="11.8515625" style="0" customWidth="1"/>
    <col min="6" max="7" width="10.7109375" style="0" customWidth="1"/>
  </cols>
  <sheetData>
    <row r="1" spans="1:15" s="7" customFormat="1" ht="12.75">
      <c r="A1" s="1"/>
      <c r="B1" s="66" t="s">
        <v>43</v>
      </c>
      <c r="C1" s="66" t="s">
        <v>44</v>
      </c>
      <c r="E1" s="67"/>
      <c r="F1" s="19"/>
      <c r="H1" s="1"/>
      <c r="K1" s="3"/>
      <c r="L1" s="1"/>
      <c r="M1" s="3"/>
      <c r="N1" s="4"/>
      <c r="O1" s="1"/>
    </row>
    <row r="2" spans="1:15" s="7" customFormat="1" ht="12.75">
      <c r="A2" s="1"/>
      <c r="B2" s="23"/>
      <c r="C2" s="66" t="s">
        <v>45</v>
      </c>
      <c r="E2" s="67"/>
      <c r="F2" s="19"/>
      <c r="H2" s="1"/>
      <c r="K2" s="3"/>
      <c r="L2" s="1"/>
      <c r="M2" s="3"/>
      <c r="N2" s="4"/>
      <c r="O2" s="1"/>
    </row>
    <row r="3" spans="1:15" s="7" customFormat="1" ht="14.25">
      <c r="A3" s="1"/>
      <c r="B3" s="23"/>
      <c r="C3" s="182" t="s">
        <v>81</v>
      </c>
      <c r="D3" s="183"/>
      <c r="E3" s="67"/>
      <c r="F3" s="19"/>
      <c r="H3" s="1"/>
      <c r="K3" s="3"/>
      <c r="L3" s="1"/>
      <c r="M3" s="3"/>
      <c r="N3" s="4"/>
      <c r="O3" s="1"/>
    </row>
    <row r="4" spans="1:15" s="7" customFormat="1" ht="12.75">
      <c r="A4" s="1"/>
      <c r="B4" s="66" t="s">
        <v>0</v>
      </c>
      <c r="C4" s="86" t="s">
        <v>1</v>
      </c>
      <c r="D4" s="87"/>
      <c r="E4" s="88"/>
      <c r="F4" s="72"/>
      <c r="H4" s="1"/>
      <c r="K4" s="3"/>
      <c r="L4" s="1"/>
      <c r="M4" s="3"/>
      <c r="N4" s="4"/>
      <c r="O4" s="1"/>
    </row>
    <row r="5" spans="2:6" ht="12.75">
      <c r="B5" s="66" t="s">
        <v>41</v>
      </c>
      <c r="C5" s="83" t="s">
        <v>46</v>
      </c>
      <c r="D5" s="70"/>
      <c r="E5" s="71"/>
      <c r="F5" s="72"/>
    </row>
    <row r="6" spans="2:6" ht="12.75">
      <c r="B6" s="66"/>
      <c r="C6" s="83"/>
      <c r="D6" s="70"/>
      <c r="E6" s="71"/>
      <c r="F6" s="72"/>
    </row>
    <row r="7" spans="2:6" ht="12.75">
      <c r="B7" s="66"/>
      <c r="C7" s="83"/>
      <c r="D7" s="70"/>
      <c r="E7" s="71"/>
      <c r="F7" s="72"/>
    </row>
    <row r="8" spans="2:6" ht="12.75">
      <c r="B8" s="37"/>
      <c r="C8" s="38"/>
      <c r="D8" s="3"/>
      <c r="E8" s="1"/>
      <c r="F8" s="1"/>
    </row>
    <row r="10" spans="1:15" s="7" customFormat="1" ht="15.75">
      <c r="A10" s="281" t="s">
        <v>111</v>
      </c>
      <c r="B10" s="281"/>
      <c r="C10" s="281"/>
      <c r="D10" s="281"/>
      <c r="E10" s="281"/>
      <c r="F10" s="281"/>
      <c r="G10" s="281"/>
      <c r="H10" s="4"/>
      <c r="I10" s="4"/>
      <c r="J10" s="4"/>
      <c r="K10" s="4"/>
      <c r="L10" s="4"/>
      <c r="M10" s="4"/>
      <c r="N10" s="4"/>
      <c r="O10" s="4"/>
    </row>
    <row r="11" spans="1:15" s="7" customFormat="1" ht="34.5" customHeight="1">
      <c r="A11" s="301" t="s">
        <v>82</v>
      </c>
      <c r="B11" s="301"/>
      <c r="C11" s="301"/>
      <c r="D11" s="301"/>
      <c r="E11" s="301"/>
      <c r="F11" s="301"/>
      <c r="G11" s="301"/>
      <c r="H11" s="11"/>
      <c r="I11" s="11"/>
      <c r="J11" s="11"/>
      <c r="K11" s="11"/>
      <c r="L11" s="11"/>
      <c r="M11" s="11"/>
      <c r="N11" s="11"/>
      <c r="O11" s="11"/>
    </row>
    <row r="12" spans="1:15" s="7" customFormat="1" ht="12.75">
      <c r="A12" s="12"/>
      <c r="B12" s="12"/>
      <c r="C12" s="12"/>
      <c r="D12" s="12"/>
      <c r="E12" s="12"/>
      <c r="F12" s="12"/>
      <c r="G12" s="12"/>
      <c r="H12" s="11"/>
      <c r="I12" s="11"/>
      <c r="J12" s="11"/>
      <c r="K12" s="11"/>
      <c r="L12" s="11"/>
      <c r="M12" s="11"/>
      <c r="N12" s="11"/>
      <c r="O12" s="11"/>
    </row>
    <row r="13" spans="1:15" s="7" customFormat="1" ht="12.75">
      <c r="A13" s="12"/>
      <c r="B13" s="12"/>
      <c r="C13" s="12"/>
      <c r="D13" s="12"/>
      <c r="E13" s="12"/>
      <c r="F13" s="12"/>
      <c r="G13" s="12"/>
      <c r="H13" s="11"/>
      <c r="I13" s="11"/>
      <c r="J13" s="11"/>
      <c r="K13" s="11"/>
      <c r="L13" s="11"/>
      <c r="M13" s="11"/>
      <c r="N13" s="11"/>
      <c r="O13" s="11"/>
    </row>
    <row r="14" ht="30" customHeight="1" thickBot="1"/>
    <row r="15" spans="1:8" s="7" customFormat="1" ht="22.5" customHeight="1">
      <c r="A15" s="289" t="s">
        <v>2</v>
      </c>
      <c r="B15" s="305" t="s">
        <v>3</v>
      </c>
      <c r="C15" s="306"/>
      <c r="D15" s="302" t="s">
        <v>11</v>
      </c>
      <c r="E15" s="303"/>
      <c r="F15" s="304"/>
      <c r="G15" s="309" t="s">
        <v>19</v>
      </c>
      <c r="H15" s="10"/>
    </row>
    <row r="16" spans="1:8" s="7" customFormat="1" ht="16.5" customHeight="1">
      <c r="A16" s="290"/>
      <c r="B16" s="307"/>
      <c r="C16" s="308"/>
      <c r="D16" s="8" t="s">
        <v>14</v>
      </c>
      <c r="E16" s="9" t="s">
        <v>36</v>
      </c>
      <c r="F16" s="9" t="s">
        <v>38</v>
      </c>
      <c r="G16" s="310"/>
      <c r="H16" s="10"/>
    </row>
    <row r="17" spans="1:7" s="7" customFormat="1" ht="16.5" customHeight="1" thickBot="1">
      <c r="A17" s="94"/>
      <c r="B17" s="79" t="s">
        <v>4</v>
      </c>
      <c r="C17" s="79" t="s">
        <v>5</v>
      </c>
      <c r="D17" s="79" t="s">
        <v>6</v>
      </c>
      <c r="E17" s="79" t="s">
        <v>6</v>
      </c>
      <c r="F17" s="79" t="s">
        <v>6</v>
      </c>
      <c r="G17" s="80" t="s">
        <v>21</v>
      </c>
    </row>
    <row r="18" spans="1:7" ht="15" customHeight="1">
      <c r="A18" s="78">
        <v>1</v>
      </c>
      <c r="B18" s="75">
        <v>4060</v>
      </c>
      <c r="C18" s="75">
        <v>4385</v>
      </c>
      <c r="D18" s="93">
        <f>C18-B18</f>
        <v>325</v>
      </c>
      <c r="E18" s="16">
        <v>3.5</v>
      </c>
      <c r="F18" s="16">
        <v>0.3</v>
      </c>
      <c r="G18" s="172">
        <f>D18*E18*F18</f>
        <v>341.25</v>
      </c>
    </row>
    <row r="19" spans="1:7" ht="15" customHeight="1" thickBot="1">
      <c r="A19" s="21"/>
      <c r="B19" s="76"/>
      <c r="C19" s="76"/>
      <c r="D19" s="91"/>
      <c r="E19" s="21"/>
      <c r="F19" s="90" t="s">
        <v>8</v>
      </c>
      <c r="G19" s="90">
        <f>SUM(G18:G18)</f>
        <v>341.25</v>
      </c>
    </row>
    <row r="20" spans="1:7" ht="15" customHeight="1">
      <c r="A20" s="21"/>
      <c r="B20" s="76"/>
      <c r="C20" s="76"/>
      <c r="D20" s="91"/>
      <c r="E20" s="21"/>
      <c r="F20" s="81"/>
      <c r="G20" s="57"/>
    </row>
    <row r="21" spans="1:7" ht="15" customHeight="1">
      <c r="A21" s="21"/>
      <c r="B21" s="76"/>
      <c r="C21" s="76"/>
      <c r="D21" s="91"/>
      <c r="E21" s="21"/>
      <c r="F21" s="81"/>
      <c r="G21" s="57"/>
    </row>
    <row r="22" spans="1:7" ht="15" customHeight="1">
      <c r="A22" s="21"/>
      <c r="B22" s="76"/>
      <c r="C22" s="76"/>
      <c r="D22" s="91"/>
      <c r="E22" s="21"/>
      <c r="F22" s="92"/>
      <c r="G22" s="21"/>
    </row>
    <row r="23" spans="1:7" ht="24" customHeight="1">
      <c r="A23" s="14"/>
      <c r="B23" s="14"/>
      <c r="C23" s="270" t="s">
        <v>20</v>
      </c>
      <c r="D23" s="270"/>
      <c r="E23" s="270"/>
      <c r="F23" s="14"/>
      <c r="G23" s="14"/>
    </row>
    <row r="24" spans="1:8" ht="4.5" customHeight="1" thickBot="1">
      <c r="A24" s="47"/>
      <c r="B24" s="47"/>
      <c r="C24" s="47"/>
      <c r="D24" s="47"/>
      <c r="E24" s="47"/>
      <c r="F24" s="47"/>
      <c r="G24" s="47"/>
      <c r="H24" s="47"/>
    </row>
    <row r="25" spans="1:7" ht="24" customHeight="1" thickBot="1">
      <c r="A25" s="44" t="s">
        <v>9</v>
      </c>
      <c r="B25" s="295" t="s">
        <v>10</v>
      </c>
      <c r="C25" s="296"/>
      <c r="D25" s="297"/>
      <c r="E25" s="45" t="s">
        <v>18</v>
      </c>
      <c r="F25" s="293" t="s">
        <v>19</v>
      </c>
      <c r="G25" s="294"/>
    </row>
    <row r="26" spans="1:7" ht="27.75" customHeight="1" thickBot="1">
      <c r="A26" s="31">
        <v>1</v>
      </c>
      <c r="B26" s="298" t="s">
        <v>83</v>
      </c>
      <c r="C26" s="299"/>
      <c r="D26" s="300"/>
      <c r="E26" s="60" t="s">
        <v>42</v>
      </c>
      <c r="F26" s="291">
        <f>G19</f>
        <v>341.25</v>
      </c>
      <c r="G26" s="292"/>
    </row>
    <row r="27" spans="1:7" ht="12.75">
      <c r="A27" s="14"/>
      <c r="B27" s="14"/>
      <c r="C27" s="14"/>
      <c r="D27" s="14"/>
      <c r="E27" s="14"/>
      <c r="F27" s="14"/>
      <c r="G27" s="14"/>
    </row>
    <row r="28" spans="1:7" ht="12.75">
      <c r="A28" s="14"/>
      <c r="B28" s="14"/>
      <c r="C28" s="14"/>
      <c r="D28" s="14"/>
      <c r="E28" s="14"/>
      <c r="F28" s="14"/>
      <c r="G28" s="14"/>
    </row>
    <row r="29" spans="1:7" ht="12.75">
      <c r="A29" s="14"/>
      <c r="B29" s="14"/>
      <c r="C29" s="14"/>
      <c r="D29" s="14"/>
      <c r="E29" s="14"/>
      <c r="F29" s="14"/>
      <c r="G29" s="14"/>
    </row>
    <row r="30" spans="1:7" ht="12.75">
      <c r="A30" s="14"/>
      <c r="B30" s="14"/>
      <c r="C30" s="14"/>
      <c r="D30" s="14"/>
      <c r="E30" s="14"/>
      <c r="F30" s="14"/>
      <c r="G30" s="14"/>
    </row>
    <row r="31" spans="1:7" ht="12.75">
      <c r="A31" s="14"/>
      <c r="B31" s="14"/>
      <c r="C31" s="14"/>
      <c r="D31" s="14"/>
      <c r="E31" s="14"/>
      <c r="F31" s="14"/>
      <c r="G31" s="14"/>
    </row>
    <row r="32" spans="1:7" ht="12.75">
      <c r="A32" s="14"/>
      <c r="B32" s="14"/>
      <c r="C32" s="14"/>
      <c r="D32" s="14"/>
      <c r="E32" s="14"/>
      <c r="F32" s="14"/>
      <c r="G32" s="14"/>
    </row>
    <row r="33" spans="1:4" ht="12.75">
      <c r="A33" s="14"/>
      <c r="B33" s="14"/>
      <c r="C33" s="14"/>
      <c r="D33" s="14"/>
    </row>
    <row r="34" spans="1:8" ht="12.75">
      <c r="A34" s="47"/>
      <c r="B34" s="47"/>
      <c r="C34" s="47"/>
      <c r="D34" s="47"/>
      <c r="H34" s="47"/>
    </row>
    <row r="35" spans="1:8" ht="12.75">
      <c r="A35" s="47"/>
      <c r="B35" s="47"/>
      <c r="C35" s="47"/>
      <c r="D35" s="47"/>
      <c r="H35" s="47"/>
    </row>
    <row r="36" spans="1:7" ht="12.75">
      <c r="A36" s="14"/>
      <c r="B36" s="14"/>
      <c r="C36" s="6" t="s">
        <v>12</v>
      </c>
      <c r="D36" s="42"/>
      <c r="E36" s="42"/>
      <c r="F36" s="14"/>
      <c r="G36" s="14"/>
    </row>
    <row r="37" spans="1:7" ht="12.75">
      <c r="A37" s="14"/>
      <c r="B37" s="14"/>
      <c r="C37" s="5"/>
      <c r="D37" s="13" t="s">
        <v>48</v>
      </c>
      <c r="E37" s="42"/>
      <c r="F37" s="14"/>
      <c r="G37" s="14"/>
    </row>
    <row r="38" spans="1:7" ht="12.75">
      <c r="A38" s="14"/>
      <c r="B38" s="14"/>
      <c r="C38" s="14"/>
      <c r="D38" s="14"/>
      <c r="E38" s="14"/>
      <c r="F38" s="14"/>
      <c r="G38" s="14"/>
    </row>
    <row r="39" spans="1:4" ht="12.75">
      <c r="A39" s="14"/>
      <c r="B39" s="14"/>
      <c r="C39" s="14"/>
      <c r="D39" s="14"/>
    </row>
    <row r="40" spans="1:4" ht="12.75">
      <c r="A40" s="14"/>
      <c r="B40" s="14"/>
      <c r="C40" s="14"/>
      <c r="D40" s="14"/>
    </row>
    <row r="41" spans="1:7" ht="12.75">
      <c r="A41" s="14"/>
      <c r="B41" s="14"/>
      <c r="C41" s="14"/>
      <c r="D41" s="14"/>
      <c r="E41" s="14"/>
      <c r="F41" s="14"/>
      <c r="G41" s="14"/>
    </row>
    <row r="42" spans="1:4" ht="12.75">
      <c r="A42" s="14"/>
      <c r="B42" s="14"/>
      <c r="C42" s="14"/>
      <c r="D42" s="14"/>
    </row>
    <row r="43" spans="1:4" ht="12.75">
      <c r="A43" s="14"/>
      <c r="B43" s="14"/>
      <c r="C43" s="14"/>
      <c r="D43" s="14"/>
    </row>
    <row r="44" spans="1:7" ht="12.75">
      <c r="A44" s="14"/>
      <c r="B44" s="14"/>
      <c r="C44" s="14"/>
      <c r="D44" s="14"/>
      <c r="E44" s="14"/>
      <c r="F44" s="14"/>
      <c r="G44" s="14"/>
    </row>
    <row r="45" spans="1:7" ht="12.75">
      <c r="A45" s="14"/>
      <c r="B45" s="14"/>
      <c r="C45" s="14"/>
      <c r="D45" s="14"/>
      <c r="E45" s="14"/>
      <c r="F45" s="14"/>
      <c r="G45" s="14"/>
    </row>
    <row r="46" spans="1:7" ht="12.75">
      <c r="A46" s="14"/>
      <c r="B46" s="14"/>
      <c r="C46" s="14"/>
      <c r="D46" s="14"/>
      <c r="E46" s="14"/>
      <c r="F46" s="14"/>
      <c r="G46" s="14"/>
    </row>
    <row r="47" spans="1:7" ht="12.75">
      <c r="A47" s="14"/>
      <c r="B47" s="14"/>
      <c r="C47" s="14"/>
      <c r="D47" s="14"/>
      <c r="E47" s="14"/>
      <c r="F47" s="14"/>
      <c r="G47" s="14"/>
    </row>
    <row r="48" spans="1:7" ht="12.75">
      <c r="A48" s="14"/>
      <c r="B48" s="14"/>
      <c r="C48" s="14"/>
      <c r="D48" s="14"/>
      <c r="E48" s="14"/>
      <c r="F48" s="14"/>
      <c r="G48" s="14"/>
    </row>
    <row r="49" spans="1:7" ht="12.75">
      <c r="A49" s="14"/>
      <c r="B49" s="14"/>
      <c r="C49" s="14"/>
      <c r="D49" s="14"/>
      <c r="E49" s="14"/>
      <c r="F49" s="14"/>
      <c r="G49" s="14"/>
    </row>
    <row r="50" spans="1:7" ht="12.75">
      <c r="A50" s="14"/>
      <c r="B50" s="14"/>
      <c r="C50" s="14"/>
      <c r="D50" s="14"/>
      <c r="E50" s="14"/>
      <c r="F50" s="14"/>
      <c r="G50" s="14"/>
    </row>
    <row r="51" spans="1:7" ht="12.75">
      <c r="A51" s="14"/>
      <c r="B51" s="14"/>
      <c r="C51" s="14"/>
      <c r="D51" s="14"/>
      <c r="E51" s="14"/>
      <c r="F51" s="14"/>
      <c r="G51" s="14"/>
    </row>
    <row r="52" spans="1:7" ht="12.75">
      <c r="A52" s="14"/>
      <c r="B52" s="14"/>
      <c r="C52" s="14"/>
      <c r="D52" s="14"/>
      <c r="E52" s="14"/>
      <c r="F52" s="14"/>
      <c r="G52" s="14"/>
    </row>
    <row r="53" spans="1:7" ht="12.75">
      <c r="A53" s="14"/>
      <c r="B53" s="14"/>
      <c r="C53" s="14"/>
      <c r="D53" s="14"/>
      <c r="E53" s="14"/>
      <c r="F53" s="14"/>
      <c r="G53" s="14"/>
    </row>
    <row r="54" spans="1:7" ht="12.75">
      <c r="A54" s="14"/>
      <c r="B54" s="14"/>
      <c r="C54" s="14"/>
      <c r="D54" s="14"/>
      <c r="E54" s="14"/>
      <c r="F54" s="14"/>
      <c r="G54" s="14"/>
    </row>
    <row r="55" spans="1:7" ht="12.75">
      <c r="A55" s="14"/>
      <c r="B55" s="14"/>
      <c r="C55" s="14"/>
      <c r="D55" s="14"/>
      <c r="E55" s="14"/>
      <c r="F55" s="14"/>
      <c r="G55" s="14"/>
    </row>
    <row r="56" spans="1:7" ht="12.75">
      <c r="A56" s="14"/>
      <c r="B56" s="14"/>
      <c r="C56" s="14"/>
      <c r="D56" s="14"/>
      <c r="E56" s="14"/>
      <c r="F56" s="14"/>
      <c r="G56" s="14"/>
    </row>
    <row r="57" spans="1:7" ht="12.75">
      <c r="A57" s="14"/>
      <c r="B57" s="14"/>
      <c r="C57" s="14"/>
      <c r="D57" s="14"/>
      <c r="E57" s="14"/>
      <c r="F57" s="14"/>
      <c r="G57" s="14"/>
    </row>
    <row r="58" spans="1:7" ht="12.75">
      <c r="A58" s="14"/>
      <c r="B58" s="14"/>
      <c r="C58" s="14"/>
      <c r="D58" s="14"/>
      <c r="E58" s="14"/>
      <c r="F58" s="14"/>
      <c r="G58" s="14"/>
    </row>
    <row r="59" spans="1:7" ht="12.75">
      <c r="A59" s="14"/>
      <c r="B59" s="14"/>
      <c r="C59" s="14"/>
      <c r="D59" s="14"/>
      <c r="E59" s="14"/>
      <c r="F59" s="14"/>
      <c r="G59" s="14"/>
    </row>
    <row r="60" spans="1:7" ht="12.75">
      <c r="A60" s="14"/>
      <c r="B60" s="14"/>
      <c r="C60" s="14"/>
      <c r="D60" s="14"/>
      <c r="E60" s="14"/>
      <c r="F60" s="14"/>
      <c r="G60" s="14"/>
    </row>
    <row r="61" spans="1:7" ht="12.75">
      <c r="A61" s="14"/>
      <c r="B61" s="14"/>
      <c r="C61" s="14"/>
      <c r="D61" s="14"/>
      <c r="E61" s="14"/>
      <c r="F61" s="14"/>
      <c r="G61" s="14"/>
    </row>
    <row r="62" spans="1:7" ht="12.75">
      <c r="A62" s="14"/>
      <c r="B62" s="14"/>
      <c r="C62" s="14"/>
      <c r="D62" s="14"/>
      <c r="E62" s="14"/>
      <c r="F62" s="14"/>
      <c r="G62" s="14"/>
    </row>
    <row r="63" spans="1:7" ht="12.75">
      <c r="A63" s="14"/>
      <c r="B63" s="14"/>
      <c r="C63" s="14"/>
      <c r="D63" s="14"/>
      <c r="E63" s="14"/>
      <c r="F63" s="14"/>
      <c r="G63" s="14"/>
    </row>
    <row r="64" spans="1:7" ht="12.75">
      <c r="A64" s="14"/>
      <c r="B64" s="14"/>
      <c r="C64" s="14"/>
      <c r="D64" s="14"/>
      <c r="E64" s="14"/>
      <c r="F64" s="14"/>
      <c r="G64" s="14"/>
    </row>
    <row r="65" spans="1:7" ht="12.75">
      <c r="A65" s="14"/>
      <c r="B65" s="14"/>
      <c r="C65" s="14"/>
      <c r="D65" s="14"/>
      <c r="E65" s="14"/>
      <c r="F65" s="14"/>
      <c r="G65" s="14"/>
    </row>
    <row r="66" spans="1:7" ht="12.75">
      <c r="A66" s="14"/>
      <c r="B66" s="14"/>
      <c r="C66" s="14"/>
      <c r="D66" s="14"/>
      <c r="E66" s="14"/>
      <c r="F66" s="14"/>
      <c r="G66" s="14"/>
    </row>
    <row r="67" spans="1:7" ht="12.75">
      <c r="A67" s="14"/>
      <c r="B67" s="14"/>
      <c r="C67" s="14"/>
      <c r="D67" s="14"/>
      <c r="E67" s="14"/>
      <c r="F67" s="14"/>
      <c r="G67" s="14"/>
    </row>
    <row r="68" spans="1:7" ht="12.75">
      <c r="A68" s="14"/>
      <c r="B68" s="14"/>
      <c r="C68" s="14"/>
      <c r="D68" s="14"/>
      <c r="E68" s="14"/>
      <c r="F68" s="14"/>
      <c r="G68" s="14"/>
    </row>
    <row r="69" spans="1:7" ht="12.75">
      <c r="A69" s="14"/>
      <c r="B69" s="14"/>
      <c r="C69" s="14"/>
      <c r="D69" s="14"/>
      <c r="E69" s="14"/>
      <c r="F69" s="14"/>
      <c r="G69" s="14"/>
    </row>
    <row r="70" spans="1:7" ht="12.75">
      <c r="A70" s="14"/>
      <c r="B70" s="14"/>
      <c r="C70" s="14"/>
      <c r="D70" s="14"/>
      <c r="E70" s="14"/>
      <c r="F70" s="14"/>
      <c r="G70" s="14"/>
    </row>
    <row r="71" spans="1:7" ht="12.75">
      <c r="A71" s="14"/>
      <c r="B71" s="14"/>
      <c r="C71" s="14"/>
      <c r="D71" s="14"/>
      <c r="E71" s="14"/>
      <c r="F71" s="14"/>
      <c r="G71" s="14"/>
    </row>
    <row r="72" spans="1:7" ht="12.75">
      <c r="A72" s="14"/>
      <c r="B72" s="14"/>
      <c r="C72" s="14"/>
      <c r="D72" s="14"/>
      <c r="E72" s="14"/>
      <c r="F72" s="14"/>
      <c r="G72" s="14"/>
    </row>
  </sheetData>
  <sheetProtection/>
  <mergeCells count="11">
    <mergeCell ref="A10:G10"/>
    <mergeCell ref="A11:G11"/>
    <mergeCell ref="D15:F15"/>
    <mergeCell ref="B15:C16"/>
    <mergeCell ref="G15:G16"/>
    <mergeCell ref="A15:A16"/>
    <mergeCell ref="F26:G26"/>
    <mergeCell ref="F25:G25"/>
    <mergeCell ref="B25:D25"/>
    <mergeCell ref="B26:D26"/>
    <mergeCell ref="C23:E23"/>
  </mergeCells>
  <printOptions/>
  <pageMargins left="1.2598425196850394" right="0.7480314960629921" top="0.984251968503937" bottom="0.1968503937007874" header="0.5118110236220472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pane xSplit="1" ySplit="16" topLeftCell="B17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62" sqref="A61:IV62"/>
    </sheetView>
  </sheetViews>
  <sheetFormatPr defaultColWidth="9.140625" defaultRowHeight="12.75"/>
  <cols>
    <col min="1" max="1" width="10.140625" style="0" customWidth="1"/>
    <col min="2" max="2" width="8.57421875" style="0" customWidth="1"/>
    <col min="3" max="5" width="9.57421875" style="0" customWidth="1"/>
  </cols>
  <sheetData>
    <row r="1" spans="1:7" ht="15">
      <c r="A1" s="203" t="s">
        <v>43</v>
      </c>
      <c r="B1" s="203" t="s">
        <v>97</v>
      </c>
      <c r="C1" s="204"/>
      <c r="G1" s="123"/>
    </row>
    <row r="2" spans="1:7" ht="15">
      <c r="A2" s="207"/>
      <c r="B2" s="203" t="s">
        <v>98</v>
      </c>
      <c r="C2" s="204"/>
      <c r="G2" s="123"/>
    </row>
    <row r="3" spans="1:7" ht="14.25">
      <c r="A3" s="207"/>
      <c r="B3" s="182" t="s">
        <v>81</v>
      </c>
      <c r="C3" s="183"/>
      <c r="G3" s="123"/>
    </row>
    <row r="4" spans="1:7" ht="15">
      <c r="A4" s="203" t="s">
        <v>0</v>
      </c>
      <c r="B4" s="210" t="s">
        <v>1</v>
      </c>
      <c r="C4" s="211"/>
      <c r="G4" s="123"/>
    </row>
    <row r="5" spans="1:7" ht="15">
      <c r="A5" s="203" t="s">
        <v>41</v>
      </c>
      <c r="B5" s="212" t="s">
        <v>46</v>
      </c>
      <c r="C5" s="213"/>
      <c r="G5" s="123"/>
    </row>
    <row r="6" spans="1:7" ht="15">
      <c r="A6" s="203"/>
      <c r="B6" s="212"/>
      <c r="C6" s="213"/>
      <c r="G6" s="123"/>
    </row>
    <row r="7" spans="1:7" ht="15">
      <c r="A7" s="203"/>
      <c r="B7" s="212"/>
      <c r="C7" s="213"/>
      <c r="G7" s="123"/>
    </row>
    <row r="10" spans="1:9" ht="15.75">
      <c r="A10" s="330" t="s">
        <v>110</v>
      </c>
      <c r="B10" s="330"/>
      <c r="C10" s="330"/>
      <c r="D10" s="330"/>
      <c r="E10" s="330"/>
      <c r="F10" s="330"/>
      <c r="G10" s="330"/>
      <c r="H10" s="330"/>
      <c r="I10" s="184"/>
    </row>
    <row r="11" spans="1:9" ht="27" customHeight="1">
      <c r="A11" s="330" t="s">
        <v>80</v>
      </c>
      <c r="B11" s="330"/>
      <c r="C11" s="330"/>
      <c r="D11" s="330"/>
      <c r="E11" s="330"/>
      <c r="F11" s="330"/>
      <c r="G11" s="330"/>
      <c r="H11" s="330"/>
      <c r="I11" s="184"/>
    </row>
    <row r="12" spans="1:9" ht="27" customHeight="1">
      <c r="A12" s="184"/>
      <c r="B12" s="184"/>
      <c r="C12" s="184"/>
      <c r="D12" s="184"/>
      <c r="E12" s="184"/>
      <c r="F12" s="184"/>
      <c r="G12" s="184"/>
      <c r="H12" s="184"/>
      <c r="I12" s="184"/>
    </row>
    <row r="13" ht="30" customHeight="1" thickBot="1"/>
    <row r="14" spans="1:8" ht="12.75">
      <c r="A14" s="317" t="s">
        <v>53</v>
      </c>
      <c r="B14" s="314" t="s">
        <v>54</v>
      </c>
      <c r="C14" s="320" t="s">
        <v>61</v>
      </c>
      <c r="D14" s="321"/>
      <c r="E14" s="322"/>
      <c r="F14" s="326" t="s">
        <v>57</v>
      </c>
      <c r="G14" s="326"/>
      <c r="H14" s="327"/>
    </row>
    <row r="15" spans="1:8" ht="13.5" thickBot="1">
      <c r="A15" s="318"/>
      <c r="B15" s="315"/>
      <c r="C15" s="323"/>
      <c r="D15" s="324"/>
      <c r="E15" s="325"/>
      <c r="F15" s="328"/>
      <c r="G15" s="328"/>
      <c r="H15" s="329"/>
    </row>
    <row r="16" spans="1:8" ht="12.75">
      <c r="A16" s="318"/>
      <c r="B16" s="316"/>
      <c r="C16" s="115" t="s">
        <v>49</v>
      </c>
      <c r="D16" s="97" t="s">
        <v>50</v>
      </c>
      <c r="E16" s="118" t="s">
        <v>51</v>
      </c>
      <c r="F16" s="95" t="s">
        <v>49</v>
      </c>
      <c r="G16" s="95" t="s">
        <v>50</v>
      </c>
      <c r="H16" s="112" t="s">
        <v>51</v>
      </c>
    </row>
    <row r="17" spans="1:8" ht="15" thickBot="1">
      <c r="A17" s="319"/>
      <c r="B17" s="117" t="s">
        <v>52</v>
      </c>
      <c r="C17" s="116" t="s">
        <v>55</v>
      </c>
      <c r="D17" s="98" t="s">
        <v>56</v>
      </c>
      <c r="E17" s="119" t="s">
        <v>56</v>
      </c>
      <c r="F17" s="99" t="s">
        <v>58</v>
      </c>
      <c r="G17" s="99" t="s">
        <v>59</v>
      </c>
      <c r="H17" s="113" t="s">
        <v>59</v>
      </c>
    </row>
    <row r="18" spans="1:8" ht="12.75">
      <c r="A18" s="75">
        <v>4060</v>
      </c>
      <c r="B18" s="102"/>
      <c r="C18" s="103">
        <v>2.85</v>
      </c>
      <c r="D18" s="103"/>
      <c r="E18" s="103"/>
      <c r="F18" s="104">
        <v>0.48</v>
      </c>
      <c r="G18" s="102"/>
      <c r="H18" s="102"/>
    </row>
    <row r="19" spans="1:8" ht="12.75">
      <c r="A19" s="75"/>
      <c r="B19" s="104">
        <f aca="true" t="shared" si="0" ref="B19:B33">A20-A18</f>
        <v>20</v>
      </c>
      <c r="C19" s="103"/>
      <c r="D19" s="103">
        <f>(C18+C20)/2*B19</f>
        <v>37.800000000000004</v>
      </c>
      <c r="E19" s="103">
        <v>37.8</v>
      </c>
      <c r="F19" s="104"/>
      <c r="G19" s="103">
        <f>(F18+F20)/2*B19</f>
        <v>8.8</v>
      </c>
      <c r="H19" s="103">
        <v>8.8</v>
      </c>
    </row>
    <row r="20" spans="1:8" ht="12.75">
      <c r="A20" s="75">
        <v>4080</v>
      </c>
      <c r="B20" s="102"/>
      <c r="C20" s="103">
        <v>0.93</v>
      </c>
      <c r="D20" s="103"/>
      <c r="E20" s="103"/>
      <c r="F20" s="104">
        <v>0.4</v>
      </c>
      <c r="G20" s="102"/>
      <c r="H20" s="102"/>
    </row>
    <row r="21" spans="1:8" ht="12.75">
      <c r="A21" s="75"/>
      <c r="B21" s="104">
        <f t="shared" si="0"/>
        <v>5.440000000000055</v>
      </c>
      <c r="C21" s="103"/>
      <c r="D21" s="103">
        <f>(C20+C22)/2*B21</f>
        <v>5.630400000000056</v>
      </c>
      <c r="E21" s="103">
        <f>E19+D21</f>
        <v>43.430400000000056</v>
      </c>
      <c r="F21" s="104"/>
      <c r="G21" s="103">
        <f>(F20+F22)/2*B21</f>
        <v>2.1216000000000212</v>
      </c>
      <c r="H21" s="103">
        <f>H19+G21</f>
        <v>10.921600000000023</v>
      </c>
    </row>
    <row r="22" spans="1:8" ht="12.75">
      <c r="A22" s="75">
        <v>4085.44</v>
      </c>
      <c r="B22" s="102"/>
      <c r="C22" s="103">
        <v>1.14</v>
      </c>
      <c r="D22" s="103"/>
      <c r="E22" s="103"/>
      <c r="F22" s="104">
        <v>0.38</v>
      </c>
      <c r="G22" s="102"/>
      <c r="H22" s="102"/>
    </row>
    <row r="23" spans="1:8" ht="12.75">
      <c r="A23" s="75"/>
      <c r="B23" s="104">
        <f t="shared" si="0"/>
        <v>14.559999999999945</v>
      </c>
      <c r="C23" s="103"/>
      <c r="D23" s="103">
        <f>(C22+C24)/2*B23</f>
        <v>11.211199999999959</v>
      </c>
      <c r="E23" s="103">
        <f>E21+D23</f>
        <v>54.64160000000001</v>
      </c>
      <c r="F23" s="104"/>
      <c r="G23" s="103">
        <f>(F22+F24)/2*B23</f>
        <v>5.023199999999981</v>
      </c>
      <c r="H23" s="103">
        <f>H21+G23</f>
        <v>15.944800000000004</v>
      </c>
    </row>
    <row r="24" spans="1:8" ht="12.75">
      <c r="A24" s="75">
        <v>4100</v>
      </c>
      <c r="B24" s="102"/>
      <c r="C24" s="103">
        <v>0.4</v>
      </c>
      <c r="D24" s="103"/>
      <c r="E24" s="103"/>
      <c r="F24" s="104">
        <v>0.31</v>
      </c>
      <c r="G24" s="102"/>
      <c r="H24" s="102"/>
    </row>
    <row r="25" spans="1:8" ht="12.75">
      <c r="A25" s="75"/>
      <c r="B25" s="104">
        <f t="shared" si="0"/>
        <v>15.579999999999927</v>
      </c>
      <c r="C25" s="103"/>
      <c r="D25" s="103">
        <f>(C24+C26)/2*B25</f>
        <v>16.436899999999923</v>
      </c>
      <c r="E25" s="103">
        <f>E23+D25</f>
        <v>71.07849999999993</v>
      </c>
      <c r="F25" s="104"/>
      <c r="G25" s="103">
        <f>(F24+F26)/2*B25</f>
        <v>4.44029999999998</v>
      </c>
      <c r="H25" s="103">
        <f>H23+G25</f>
        <v>20.385099999999984</v>
      </c>
    </row>
    <row r="26" spans="1:8" ht="12.75">
      <c r="A26" s="75">
        <v>4115.58</v>
      </c>
      <c r="B26" s="102"/>
      <c r="C26" s="103">
        <v>1.71</v>
      </c>
      <c r="D26" s="103"/>
      <c r="E26" s="103"/>
      <c r="F26" s="104">
        <v>0.26</v>
      </c>
      <c r="G26" s="102"/>
      <c r="H26" s="102"/>
    </row>
    <row r="27" spans="1:8" ht="12.75">
      <c r="A27" s="75"/>
      <c r="B27" s="104">
        <f t="shared" si="0"/>
        <v>4.420000000000073</v>
      </c>
      <c r="C27" s="103"/>
      <c r="D27" s="103">
        <f>(C26+C28)/2*B27</f>
        <v>8.950500000000147</v>
      </c>
      <c r="E27" s="103">
        <f>E25+D27</f>
        <v>80.02900000000008</v>
      </c>
      <c r="F27" s="104"/>
      <c r="G27" s="103">
        <f>(F26+F28)/2*B27</f>
        <v>1.1271000000000186</v>
      </c>
      <c r="H27" s="103">
        <f>H25+G27</f>
        <v>21.512200000000004</v>
      </c>
    </row>
    <row r="28" spans="1:8" ht="12.75">
      <c r="A28" s="75">
        <v>4120</v>
      </c>
      <c r="B28" s="102"/>
      <c r="C28" s="103">
        <v>2.34</v>
      </c>
      <c r="D28" s="103"/>
      <c r="E28" s="103"/>
      <c r="F28" s="104">
        <v>0.25</v>
      </c>
      <c r="G28" s="102"/>
      <c r="H28" s="102"/>
    </row>
    <row r="29" spans="1:8" ht="12.75">
      <c r="A29" s="75"/>
      <c r="B29" s="104">
        <f t="shared" si="0"/>
        <v>20</v>
      </c>
      <c r="C29" s="103"/>
      <c r="D29" s="103">
        <f>(C28+C30)/2*B29</f>
        <v>39.3</v>
      </c>
      <c r="E29" s="103">
        <f>E27+D29</f>
        <v>119.32900000000008</v>
      </c>
      <c r="F29" s="104"/>
      <c r="G29" s="103">
        <f>(F28+F30)/2*B29</f>
        <v>5.1</v>
      </c>
      <c r="H29" s="103">
        <f>H27+G29</f>
        <v>26.6122</v>
      </c>
    </row>
    <row r="30" spans="1:8" ht="12.75">
      <c r="A30" s="75">
        <v>4140</v>
      </c>
      <c r="B30" s="102"/>
      <c r="C30" s="103">
        <v>1.59</v>
      </c>
      <c r="D30" s="103"/>
      <c r="E30" s="103"/>
      <c r="F30" s="104">
        <v>0.26</v>
      </c>
      <c r="G30" s="102"/>
      <c r="H30" s="102"/>
    </row>
    <row r="31" spans="1:8" ht="12.75">
      <c r="A31" s="75"/>
      <c r="B31" s="104">
        <f t="shared" si="0"/>
        <v>20.449999999999818</v>
      </c>
      <c r="C31" s="103"/>
      <c r="D31" s="103">
        <f>(C30+C32)/2*B31</f>
        <v>24.948999999999778</v>
      </c>
      <c r="E31" s="103">
        <f>E29+D31</f>
        <v>144.27799999999985</v>
      </c>
      <c r="F31" s="104"/>
      <c r="G31" s="103">
        <f>(F30+F32)/2*B31</f>
        <v>5.6237499999999505</v>
      </c>
      <c r="H31" s="103">
        <f>H29+G31</f>
        <v>32.23594999999995</v>
      </c>
    </row>
    <row r="32" spans="1:8" ht="12.75">
      <c r="A32" s="75">
        <v>4160.45</v>
      </c>
      <c r="B32" s="102"/>
      <c r="C32" s="103">
        <v>0.85</v>
      </c>
      <c r="D32" s="103"/>
      <c r="E32" s="103"/>
      <c r="F32" s="104">
        <v>0.29</v>
      </c>
      <c r="G32" s="102"/>
      <c r="H32" s="102"/>
    </row>
    <row r="33" spans="1:8" ht="12.75">
      <c r="A33" s="75"/>
      <c r="B33" s="104">
        <f t="shared" si="0"/>
        <v>19.550000000000182</v>
      </c>
      <c r="C33" s="103"/>
      <c r="D33" s="103">
        <f>(C32+C34)/2*B33</f>
        <v>12.609750000000117</v>
      </c>
      <c r="E33" s="103">
        <f>E31+D33</f>
        <v>156.88774999999995</v>
      </c>
      <c r="F33" s="104"/>
      <c r="G33" s="103">
        <f>(F32+F34)/2*B33</f>
        <v>6.54925000000006</v>
      </c>
      <c r="H33" s="103">
        <f>H31+G33</f>
        <v>38.78520000000001</v>
      </c>
    </row>
    <row r="34" spans="1:8" ht="12.75">
      <c r="A34" s="75">
        <v>4180</v>
      </c>
      <c r="B34" s="102"/>
      <c r="C34" s="103">
        <v>0.44</v>
      </c>
      <c r="D34" s="103"/>
      <c r="E34" s="103"/>
      <c r="F34" s="104">
        <v>0.38</v>
      </c>
      <c r="G34" s="102"/>
      <c r="H34" s="102"/>
    </row>
    <row r="35" spans="1:8" ht="12.75">
      <c r="A35" s="75"/>
      <c r="B35" s="104">
        <f aca="true" t="shared" si="1" ref="B35:B57">A36-A34</f>
        <v>19.850000000000364</v>
      </c>
      <c r="C35" s="103"/>
      <c r="D35" s="103">
        <f>(C34+C36)/2*B35</f>
        <v>9.230250000000169</v>
      </c>
      <c r="E35" s="103">
        <f>E33+D35</f>
        <v>166.1180000000001</v>
      </c>
      <c r="F35" s="104"/>
      <c r="G35" s="103">
        <f>(F34+F36)/2*B35</f>
        <v>8.535500000000157</v>
      </c>
      <c r="H35" s="103">
        <f>H33+G35</f>
        <v>47.320700000000166</v>
      </c>
    </row>
    <row r="36" spans="1:8" ht="12.75">
      <c r="A36" s="75">
        <v>4199.85</v>
      </c>
      <c r="B36" s="102"/>
      <c r="C36" s="103">
        <v>0.49</v>
      </c>
      <c r="D36" s="103"/>
      <c r="E36" s="103"/>
      <c r="F36" s="104">
        <v>0.48</v>
      </c>
      <c r="G36" s="102"/>
      <c r="H36" s="102"/>
    </row>
    <row r="37" spans="1:8" ht="12.75">
      <c r="A37" s="75"/>
      <c r="B37" s="104">
        <f t="shared" si="1"/>
        <v>20.149999999999636</v>
      </c>
      <c r="C37" s="103"/>
      <c r="D37" s="103">
        <f>(C36+C38)/2*B37</f>
        <v>14.30649999999974</v>
      </c>
      <c r="E37" s="103">
        <f>E35+D37</f>
        <v>180.42449999999985</v>
      </c>
      <c r="F37" s="104"/>
      <c r="G37" s="103">
        <f>(F36+F38)/2*B37</f>
        <v>7.959249999999857</v>
      </c>
      <c r="H37" s="103">
        <f>H35+G37</f>
        <v>55.27995000000002</v>
      </c>
    </row>
    <row r="38" spans="1:8" ht="12.75">
      <c r="A38" s="75">
        <v>4220</v>
      </c>
      <c r="B38" s="102"/>
      <c r="C38" s="103">
        <v>0.93</v>
      </c>
      <c r="D38" s="103"/>
      <c r="E38" s="103"/>
      <c r="F38" s="104">
        <v>0.31</v>
      </c>
      <c r="G38" s="102"/>
      <c r="H38" s="102"/>
    </row>
    <row r="39" spans="1:8" ht="12.75">
      <c r="A39" s="75"/>
      <c r="B39" s="104">
        <f t="shared" si="1"/>
        <v>20</v>
      </c>
      <c r="C39" s="103"/>
      <c r="D39" s="103">
        <f>(C38+C40)/2*B39</f>
        <v>10.8</v>
      </c>
      <c r="E39" s="103">
        <f>E37+D39</f>
        <v>191.22449999999986</v>
      </c>
      <c r="F39" s="104"/>
      <c r="G39" s="103">
        <f>(F38+F40)/2*B39</f>
        <v>9.299999999999999</v>
      </c>
      <c r="H39" s="103">
        <f>H37+G39</f>
        <v>64.57995000000003</v>
      </c>
    </row>
    <row r="40" spans="1:8" ht="12.75">
      <c r="A40" s="75">
        <v>4240</v>
      </c>
      <c r="B40" s="102"/>
      <c r="C40" s="103">
        <v>0.15</v>
      </c>
      <c r="D40" s="103"/>
      <c r="E40" s="103"/>
      <c r="F40" s="104">
        <v>0.62</v>
      </c>
      <c r="G40" s="102"/>
      <c r="H40" s="102"/>
    </row>
    <row r="41" spans="1:8" ht="12.75">
      <c r="A41" s="75"/>
      <c r="B41" s="104">
        <f t="shared" si="1"/>
        <v>20</v>
      </c>
      <c r="C41" s="103"/>
      <c r="D41" s="103">
        <f>(C40+C42)/2*B41</f>
        <v>4.6</v>
      </c>
      <c r="E41" s="103">
        <f>E39+D41</f>
        <v>195.82449999999986</v>
      </c>
      <c r="F41" s="104"/>
      <c r="G41" s="103">
        <f>(F40+F42)/2*B41</f>
        <v>14.3</v>
      </c>
      <c r="H41" s="103">
        <f>H39+G41</f>
        <v>78.87995000000002</v>
      </c>
    </row>
    <row r="42" spans="1:8" ht="12.75">
      <c r="A42" s="75">
        <v>4260</v>
      </c>
      <c r="B42" s="102"/>
      <c r="C42" s="103">
        <v>0.31</v>
      </c>
      <c r="D42" s="103"/>
      <c r="E42" s="103"/>
      <c r="F42" s="104">
        <v>0.81</v>
      </c>
      <c r="G42" s="102"/>
      <c r="H42" s="102"/>
    </row>
    <row r="43" spans="1:8" ht="12.75">
      <c r="A43" s="75"/>
      <c r="B43" s="104">
        <f t="shared" si="1"/>
        <v>14.960000000000036</v>
      </c>
      <c r="C43" s="103"/>
      <c r="D43" s="103">
        <f>(C42+C44)/2*B43</f>
        <v>3.5904000000000087</v>
      </c>
      <c r="E43" s="103">
        <f>E41+D43</f>
        <v>199.41489999999988</v>
      </c>
      <c r="F43" s="104"/>
      <c r="G43" s="103">
        <f>(F42+F44)/2*B43</f>
        <v>11.14520000000003</v>
      </c>
      <c r="H43" s="103">
        <f>H41+G43</f>
        <v>90.02515000000005</v>
      </c>
    </row>
    <row r="44" spans="1:8" ht="12.75">
      <c r="A44" s="75">
        <v>4274.96</v>
      </c>
      <c r="B44" s="102"/>
      <c r="C44" s="103">
        <v>0.17</v>
      </c>
      <c r="D44" s="103"/>
      <c r="E44" s="103"/>
      <c r="F44" s="104">
        <v>0.68</v>
      </c>
      <c r="G44" s="102"/>
      <c r="H44" s="102"/>
    </row>
    <row r="45" spans="1:8" ht="12.75">
      <c r="A45" s="75"/>
      <c r="B45" s="104">
        <f t="shared" si="1"/>
        <v>5.039999999999964</v>
      </c>
      <c r="C45" s="103"/>
      <c r="D45" s="103">
        <f>(C44+C46)/2*B45</f>
        <v>1.9151999999999862</v>
      </c>
      <c r="E45" s="103">
        <f>E43+D45</f>
        <v>201.33009999999987</v>
      </c>
      <c r="F45" s="104"/>
      <c r="G45" s="103">
        <f>(F44+F46)/2*B45</f>
        <v>3.9059999999999717</v>
      </c>
      <c r="H45" s="103">
        <f>H43+G45</f>
        <v>93.93115000000003</v>
      </c>
    </row>
    <row r="46" spans="1:8" ht="12.75">
      <c r="A46" s="75">
        <v>4280</v>
      </c>
      <c r="B46" s="102"/>
      <c r="C46" s="103">
        <v>0.59</v>
      </c>
      <c r="D46" s="103"/>
      <c r="E46" s="103"/>
      <c r="F46" s="104">
        <v>0.87</v>
      </c>
      <c r="G46" s="102"/>
      <c r="H46" s="102"/>
    </row>
    <row r="47" spans="1:8" ht="12.75">
      <c r="A47" s="75"/>
      <c r="B47" s="104">
        <f t="shared" si="1"/>
        <v>18.460000000000036</v>
      </c>
      <c r="C47" s="103"/>
      <c r="D47" s="103">
        <f>(C46+C48)/2*B47</f>
        <v>13.383500000000026</v>
      </c>
      <c r="E47" s="103">
        <f>E45+D47</f>
        <v>214.7135999999999</v>
      </c>
      <c r="F47" s="104"/>
      <c r="G47" s="103">
        <f>(F46+F48)/2*B47</f>
        <v>15.598700000000031</v>
      </c>
      <c r="H47" s="103">
        <f>H45+G47</f>
        <v>109.52985000000007</v>
      </c>
    </row>
    <row r="48" spans="1:8" ht="12.75">
      <c r="A48" s="75">
        <v>4298.46</v>
      </c>
      <c r="B48" s="102"/>
      <c r="C48" s="103">
        <v>0.86</v>
      </c>
      <c r="D48" s="103"/>
      <c r="E48" s="103"/>
      <c r="F48" s="104">
        <v>0.82</v>
      </c>
      <c r="G48" s="102"/>
      <c r="H48" s="102"/>
    </row>
    <row r="49" spans="1:8" ht="12.75">
      <c r="A49" s="75"/>
      <c r="B49" s="104">
        <f t="shared" si="1"/>
        <v>1.5399999999999636</v>
      </c>
      <c r="C49" s="103"/>
      <c r="D49" s="164">
        <f>(C48+C50)/2*B49</f>
        <v>1.3243999999999687</v>
      </c>
      <c r="E49" s="103">
        <f>E47+D49</f>
        <v>216.03799999999987</v>
      </c>
      <c r="F49" s="104"/>
      <c r="G49" s="103">
        <f>(F48+F50)/2*B49</f>
        <v>1.2627999999999702</v>
      </c>
      <c r="H49" s="103">
        <f>H47+G49</f>
        <v>110.79265000000004</v>
      </c>
    </row>
    <row r="50" spans="1:8" ht="12.75">
      <c r="A50" s="75">
        <v>4300</v>
      </c>
      <c r="B50" s="102"/>
      <c r="C50" s="103">
        <v>0.86</v>
      </c>
      <c r="D50" s="103"/>
      <c r="E50" s="103"/>
      <c r="F50" s="104">
        <v>0.82</v>
      </c>
      <c r="G50" s="103"/>
      <c r="H50" s="103"/>
    </row>
    <row r="51" spans="1:8" ht="12.75">
      <c r="A51" s="75"/>
      <c r="B51" s="104">
        <f t="shared" si="1"/>
        <v>20</v>
      </c>
      <c r="C51" s="103"/>
      <c r="D51" s="164">
        <f>(C50+C52)/2*B51</f>
        <v>8.6</v>
      </c>
      <c r="E51" s="103">
        <f aca="true" t="shared" si="2" ref="E51:E57">E49+D51</f>
        <v>224.63799999999986</v>
      </c>
      <c r="F51" s="104"/>
      <c r="G51" s="103">
        <f>(F50+F52)/2*B51</f>
        <v>14.1</v>
      </c>
      <c r="H51" s="103">
        <f aca="true" t="shared" si="3" ref="H51:H57">H49+G51</f>
        <v>124.89265000000003</v>
      </c>
    </row>
    <row r="52" spans="1:8" ht="12.75">
      <c r="A52" s="75">
        <v>4320</v>
      </c>
      <c r="B52" s="102"/>
      <c r="C52" s="103">
        <v>0</v>
      </c>
      <c r="D52" s="103"/>
      <c r="E52" s="103"/>
      <c r="F52" s="104">
        <v>0.59</v>
      </c>
      <c r="G52" s="103"/>
      <c r="H52" s="103"/>
    </row>
    <row r="53" spans="1:8" ht="12.75">
      <c r="A53" s="75"/>
      <c r="B53" s="104">
        <f t="shared" si="1"/>
        <v>20</v>
      </c>
      <c r="C53" s="103"/>
      <c r="D53" s="164">
        <f>(C52+C54)/2*B53</f>
        <v>33.6</v>
      </c>
      <c r="E53" s="103">
        <f t="shared" si="2"/>
        <v>258.2379999999999</v>
      </c>
      <c r="F53" s="104"/>
      <c r="G53" s="103">
        <f>(F52+F54)/2*B53</f>
        <v>17.1</v>
      </c>
      <c r="H53" s="103">
        <f t="shared" si="3"/>
        <v>141.99265000000003</v>
      </c>
    </row>
    <row r="54" spans="1:8" ht="12.75">
      <c r="A54" s="75">
        <v>4340</v>
      </c>
      <c r="B54" s="102"/>
      <c r="C54" s="103">
        <v>3.36</v>
      </c>
      <c r="D54" s="103"/>
      <c r="E54" s="103"/>
      <c r="F54" s="104">
        <v>1.12</v>
      </c>
      <c r="G54" s="103"/>
      <c r="H54" s="103"/>
    </row>
    <row r="55" spans="1:8" ht="12.75">
      <c r="A55" s="75"/>
      <c r="B55" s="104">
        <f t="shared" si="1"/>
        <v>20</v>
      </c>
      <c r="C55" s="103"/>
      <c r="D55" s="164">
        <f>(C54+C56)/2*B55</f>
        <v>55.60000000000001</v>
      </c>
      <c r="E55" s="103">
        <f t="shared" si="2"/>
        <v>313.8379999999999</v>
      </c>
      <c r="F55" s="104"/>
      <c r="G55" s="103">
        <f>(F54+F56)/2*B55</f>
        <v>22.400000000000002</v>
      </c>
      <c r="H55" s="103">
        <f t="shared" si="3"/>
        <v>164.39265000000003</v>
      </c>
    </row>
    <row r="56" spans="1:8" ht="12.75">
      <c r="A56" s="75">
        <v>4360</v>
      </c>
      <c r="B56" s="102"/>
      <c r="C56" s="103">
        <v>2.2</v>
      </c>
      <c r="D56" s="103"/>
      <c r="E56" s="103"/>
      <c r="F56" s="104">
        <v>1.12</v>
      </c>
      <c r="G56" s="103"/>
      <c r="H56" s="103"/>
    </row>
    <row r="57" spans="1:8" ht="12.75">
      <c r="A57" s="75"/>
      <c r="B57" s="104">
        <f t="shared" si="1"/>
        <v>20</v>
      </c>
      <c r="C57" s="103"/>
      <c r="D57" s="164">
        <f>(C56+C58)/2*B57</f>
        <v>55.099999999999994</v>
      </c>
      <c r="E57" s="103">
        <f t="shared" si="2"/>
        <v>368.9379999999999</v>
      </c>
      <c r="F57" s="103"/>
      <c r="G57" s="103">
        <f>(F56+F58)/2*B57</f>
        <v>22.400000000000002</v>
      </c>
      <c r="H57" s="103">
        <f t="shared" si="3"/>
        <v>186.79265000000004</v>
      </c>
    </row>
    <row r="58" spans="1:8" ht="13.5" thickBot="1">
      <c r="A58" s="75">
        <v>4380</v>
      </c>
      <c r="B58" s="102"/>
      <c r="C58" s="103">
        <v>3.31</v>
      </c>
      <c r="D58" s="103"/>
      <c r="E58" s="103"/>
      <c r="F58" s="104">
        <v>1.12</v>
      </c>
      <c r="G58" s="103"/>
      <c r="H58" s="103"/>
    </row>
    <row r="59" spans="1:8" ht="13.5" thickBot="1">
      <c r="A59" s="75"/>
      <c r="B59" s="104">
        <f>A60-A58</f>
        <v>5</v>
      </c>
      <c r="C59" s="103"/>
      <c r="D59" s="164">
        <f>(C58+C60)/2*B59</f>
        <v>17.025000000000002</v>
      </c>
      <c r="E59" s="165">
        <f>E57+D59</f>
        <v>385.96299999999985</v>
      </c>
      <c r="F59" s="103"/>
      <c r="G59" s="103">
        <f>(F58+F60)/2*B59</f>
        <v>5.6000000000000005</v>
      </c>
      <c r="H59" s="165">
        <f>H57+G59</f>
        <v>192.39265000000003</v>
      </c>
    </row>
    <row r="60" spans="1:8" s="197" customFormat="1" ht="12.75">
      <c r="A60" s="175">
        <v>4385</v>
      </c>
      <c r="B60" s="176"/>
      <c r="C60" s="177">
        <v>3.5</v>
      </c>
      <c r="D60" s="177"/>
      <c r="E60" s="177"/>
      <c r="F60" s="178">
        <v>1.12</v>
      </c>
      <c r="G60" s="177"/>
      <c r="H60" s="176"/>
    </row>
    <row r="61" spans="1:8" s="197" customFormat="1" ht="12.75">
      <c r="A61" s="241"/>
      <c r="B61" s="138"/>
      <c r="C61" s="242"/>
      <c r="D61" s="242"/>
      <c r="E61" s="242"/>
      <c r="F61" s="243"/>
      <c r="G61" s="242"/>
      <c r="H61" s="138"/>
    </row>
    <row r="62" spans="1:8" s="197" customFormat="1" ht="12.75">
      <c r="A62" s="241"/>
      <c r="B62" s="138"/>
      <c r="C62" s="242"/>
      <c r="D62" s="242"/>
      <c r="E62" s="242"/>
      <c r="F62" s="243"/>
      <c r="G62" s="242"/>
      <c r="H62" s="138"/>
    </row>
    <row r="63" spans="1:8" s="197" customFormat="1" ht="12.75">
      <c r="A63" s="241"/>
      <c r="B63" s="138"/>
      <c r="C63" s="242"/>
      <c r="D63" s="242"/>
      <c r="E63" s="242"/>
      <c r="F63" s="243"/>
      <c r="G63" s="242"/>
      <c r="H63" s="138"/>
    </row>
    <row r="64" spans="1:8" s="197" customFormat="1" ht="12.75">
      <c r="A64" s="241"/>
      <c r="B64" s="138"/>
      <c r="C64" s="242"/>
      <c r="D64" s="242"/>
      <c r="E64" s="242"/>
      <c r="F64" s="243"/>
      <c r="G64" s="242"/>
      <c r="H64" s="138"/>
    </row>
    <row r="67" spans="1:12" ht="15">
      <c r="A67" s="334" t="s">
        <v>20</v>
      </c>
      <c r="B67" s="334"/>
      <c r="C67" s="334"/>
      <c r="D67" s="334"/>
      <c r="E67" s="334"/>
      <c r="F67" s="334"/>
      <c r="G67" s="334"/>
      <c r="H67" s="334"/>
      <c r="I67" s="127"/>
      <c r="J67" s="127"/>
      <c r="K67" s="127"/>
      <c r="L67" s="127"/>
    </row>
    <row r="68" spans="1:12" ht="13.5" thickBo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</row>
    <row r="69" spans="1:10" ht="26.25" thickBot="1">
      <c r="A69" s="171" t="s">
        <v>9</v>
      </c>
      <c r="B69" s="312" t="s">
        <v>10</v>
      </c>
      <c r="C69" s="335"/>
      <c r="D69" s="335"/>
      <c r="E69" s="335"/>
      <c r="F69" s="168" t="s">
        <v>18</v>
      </c>
      <c r="G69" s="312" t="s">
        <v>19</v>
      </c>
      <c r="H69" s="313"/>
      <c r="I69" s="127"/>
      <c r="J69" s="127"/>
    </row>
    <row r="70" spans="1:10" ht="26.25" customHeight="1">
      <c r="A70" s="173">
        <v>1</v>
      </c>
      <c r="B70" s="311" t="s">
        <v>78</v>
      </c>
      <c r="C70" s="311"/>
      <c r="D70" s="311"/>
      <c r="E70" s="311"/>
      <c r="F70" s="169" t="s">
        <v>15</v>
      </c>
      <c r="G70" s="333">
        <f>E59</f>
        <v>385.96299999999985</v>
      </c>
      <c r="H70" s="333"/>
      <c r="I70" s="21"/>
      <c r="J70" s="21"/>
    </row>
    <row r="71" spans="1:10" ht="23.25" customHeight="1">
      <c r="A71" s="17">
        <v>2</v>
      </c>
      <c r="B71" s="331" t="s">
        <v>79</v>
      </c>
      <c r="C71" s="331"/>
      <c r="D71" s="331"/>
      <c r="E71" s="331"/>
      <c r="F71" s="64" t="s">
        <v>21</v>
      </c>
      <c r="G71" s="332">
        <f>H59</f>
        <v>192.39265000000003</v>
      </c>
      <c r="H71" s="332"/>
      <c r="I71" s="21"/>
      <c r="J71" s="21"/>
    </row>
    <row r="72" ht="23.25" customHeight="1"/>
    <row r="78" spans="5:7" ht="12.75">
      <c r="E78" s="108" t="s">
        <v>12</v>
      </c>
      <c r="F78" s="109"/>
      <c r="G78" s="109"/>
    </row>
    <row r="79" spans="5:7" ht="12.75">
      <c r="E79" s="110"/>
      <c r="F79" s="111" t="s">
        <v>60</v>
      </c>
      <c r="G79" s="109"/>
    </row>
  </sheetData>
  <sheetProtection/>
  <mergeCells count="13">
    <mergeCell ref="A10:H10"/>
    <mergeCell ref="A11:H11"/>
    <mergeCell ref="B71:E71"/>
    <mergeCell ref="G71:H71"/>
    <mergeCell ref="G70:H70"/>
    <mergeCell ref="A67:H67"/>
    <mergeCell ref="B69:E69"/>
    <mergeCell ref="B70:E70"/>
    <mergeCell ref="G69:H69"/>
    <mergeCell ref="B14:B16"/>
    <mergeCell ref="A14:A17"/>
    <mergeCell ref="C14:E15"/>
    <mergeCell ref="F14:H15"/>
  </mergeCells>
  <printOptions/>
  <pageMargins left="0.7480314960629921" right="0.7480314960629921" top="1.1811023622047245" bottom="0.7874015748031497" header="0.5118110236220472" footer="0.31496062992125984"/>
  <pageSetup horizontalDpi="600" verticalDpi="600" orientation="portrait" paperSize="9" r:id="rId1"/>
  <headerFooter alignWithMargins="0">
    <oddFooter>&amp;C&amp;P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79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A6" sqref="A6:Q6"/>
    </sheetView>
  </sheetViews>
  <sheetFormatPr defaultColWidth="9.140625" defaultRowHeight="12.75"/>
  <cols>
    <col min="1" max="1" width="9.140625" style="85" customWidth="1"/>
    <col min="2" max="2" width="8.00390625" style="0" customWidth="1"/>
    <col min="3" max="3" width="6.8515625" style="0" customWidth="1"/>
    <col min="4" max="4" width="7.00390625" style="0" customWidth="1"/>
    <col min="6" max="6" width="6.7109375" style="0" customWidth="1"/>
    <col min="7" max="7" width="7.140625" style="0" customWidth="1"/>
    <col min="8" max="8" width="9.28125" style="0" customWidth="1"/>
    <col min="9" max="9" width="7.28125" style="0" customWidth="1"/>
    <col min="10" max="10" width="7.7109375" style="0" customWidth="1"/>
    <col min="11" max="11" width="9.00390625" style="0" customWidth="1"/>
    <col min="12" max="12" width="7.421875" style="0" customWidth="1"/>
    <col min="13" max="13" width="8.140625" style="0" customWidth="1"/>
    <col min="14" max="14" width="9.8515625" style="0" customWidth="1"/>
    <col min="15" max="15" width="7.8515625" style="0" customWidth="1"/>
    <col min="16" max="16" width="8.28125" style="0" customWidth="1"/>
    <col min="17" max="17" width="10.00390625" style="0" customWidth="1"/>
    <col min="19" max="19" width="8.7109375" style="0" customWidth="1"/>
    <col min="21" max="21" width="15.28125" style="0" customWidth="1"/>
  </cols>
  <sheetData>
    <row r="1" spans="1:10" ht="15">
      <c r="A1" s="203" t="s">
        <v>43</v>
      </c>
      <c r="B1" s="203" t="s">
        <v>97</v>
      </c>
      <c r="C1" s="204"/>
      <c r="G1" s="123"/>
      <c r="J1" s="19"/>
    </row>
    <row r="2" spans="1:10" ht="15">
      <c r="A2" s="207"/>
      <c r="B2" s="203" t="s">
        <v>98</v>
      </c>
      <c r="C2" s="204"/>
      <c r="G2" s="123"/>
      <c r="J2" s="19"/>
    </row>
    <row r="3" spans="1:10" ht="14.25">
      <c r="A3" s="207"/>
      <c r="B3" s="182" t="s">
        <v>81</v>
      </c>
      <c r="C3" s="183"/>
      <c r="G3" s="123"/>
      <c r="J3" s="19"/>
    </row>
    <row r="4" spans="1:10" ht="15">
      <c r="A4" s="203" t="s">
        <v>0</v>
      </c>
      <c r="B4" s="210" t="s">
        <v>1</v>
      </c>
      <c r="C4" s="211"/>
      <c r="G4" s="123"/>
      <c r="J4" s="72"/>
    </row>
    <row r="5" spans="1:10" ht="26.25" customHeight="1">
      <c r="A5" s="203" t="s">
        <v>41</v>
      </c>
      <c r="B5" s="212" t="s">
        <v>46</v>
      </c>
      <c r="C5" s="213"/>
      <c r="G5" s="123"/>
      <c r="J5" s="72"/>
    </row>
    <row r="6" spans="1:17" ht="18" customHeight="1">
      <c r="A6" s="357" t="s">
        <v>62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</row>
    <row r="7" spans="1:17" ht="21.75" customHeight="1" thickBot="1">
      <c r="A7" s="358" t="s">
        <v>63</v>
      </c>
      <c r="B7" s="358"/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</row>
    <row r="8" spans="1:17" ht="17.25" customHeight="1">
      <c r="A8" s="132"/>
      <c r="B8" s="359" t="s">
        <v>54</v>
      </c>
      <c r="C8" s="362" t="s">
        <v>64</v>
      </c>
      <c r="D8" s="362"/>
      <c r="E8" s="363"/>
      <c r="F8" s="364" t="s">
        <v>65</v>
      </c>
      <c r="G8" s="362"/>
      <c r="H8" s="363"/>
      <c r="I8" s="346" t="s">
        <v>76</v>
      </c>
      <c r="J8" s="347"/>
      <c r="K8" s="348"/>
      <c r="L8" s="364" t="s">
        <v>66</v>
      </c>
      <c r="M8" s="362"/>
      <c r="N8" s="363"/>
      <c r="O8" s="346" t="s">
        <v>77</v>
      </c>
      <c r="P8" s="347"/>
      <c r="Q8" s="348"/>
    </row>
    <row r="9" spans="1:17" ht="18" customHeight="1" thickBot="1">
      <c r="A9" s="133" t="s">
        <v>53</v>
      </c>
      <c r="B9" s="360"/>
      <c r="C9" s="353" t="s">
        <v>67</v>
      </c>
      <c r="D9" s="354"/>
      <c r="E9" s="355"/>
      <c r="F9" s="356" t="s">
        <v>68</v>
      </c>
      <c r="G9" s="354"/>
      <c r="H9" s="355"/>
      <c r="I9" s="349"/>
      <c r="J9" s="350"/>
      <c r="K9" s="351"/>
      <c r="L9" s="356" t="s">
        <v>68</v>
      </c>
      <c r="M9" s="354"/>
      <c r="N9" s="355"/>
      <c r="O9" s="349"/>
      <c r="P9" s="350"/>
      <c r="Q9" s="351"/>
    </row>
    <row r="10" spans="1:21" ht="16.5" customHeight="1">
      <c r="A10" s="133"/>
      <c r="B10" s="361"/>
      <c r="C10" s="120" t="s">
        <v>49</v>
      </c>
      <c r="D10" s="100" t="s">
        <v>50</v>
      </c>
      <c r="E10" s="100" t="s">
        <v>51</v>
      </c>
      <c r="F10" s="120" t="s">
        <v>49</v>
      </c>
      <c r="G10" s="100" t="s">
        <v>50</v>
      </c>
      <c r="H10" s="100" t="s">
        <v>51</v>
      </c>
      <c r="I10" s="120" t="s">
        <v>49</v>
      </c>
      <c r="J10" s="100" t="s">
        <v>50</v>
      </c>
      <c r="K10" s="100" t="s">
        <v>51</v>
      </c>
      <c r="L10" s="120" t="s">
        <v>49</v>
      </c>
      <c r="M10" s="100" t="s">
        <v>50</v>
      </c>
      <c r="N10" s="100" t="s">
        <v>51</v>
      </c>
      <c r="O10" s="120" t="s">
        <v>49</v>
      </c>
      <c r="P10" s="100" t="s">
        <v>50</v>
      </c>
      <c r="Q10" s="101" t="s">
        <v>51</v>
      </c>
      <c r="S10" s="124"/>
      <c r="T10" s="124"/>
      <c r="U10" s="22"/>
    </row>
    <row r="11" spans="1:21" ht="15.75" customHeight="1" thickBot="1">
      <c r="A11" s="134"/>
      <c r="B11" s="136" t="s">
        <v>52</v>
      </c>
      <c r="C11" s="114" t="s">
        <v>55</v>
      </c>
      <c r="D11" s="96" t="s">
        <v>69</v>
      </c>
      <c r="E11" s="96" t="s">
        <v>69</v>
      </c>
      <c r="F11" s="114" t="s">
        <v>55</v>
      </c>
      <c r="G11" s="96" t="s">
        <v>69</v>
      </c>
      <c r="H11" s="96" t="s">
        <v>69</v>
      </c>
      <c r="I11" s="114" t="s">
        <v>55</v>
      </c>
      <c r="J11" s="96" t="s">
        <v>69</v>
      </c>
      <c r="K11" s="96" t="s">
        <v>69</v>
      </c>
      <c r="L11" s="114" t="s">
        <v>55</v>
      </c>
      <c r="M11" s="96" t="s">
        <v>69</v>
      </c>
      <c r="N11" s="96" t="s">
        <v>69</v>
      </c>
      <c r="O11" s="114" t="s">
        <v>55</v>
      </c>
      <c r="P11" s="96" t="s">
        <v>69</v>
      </c>
      <c r="Q11" s="126" t="s">
        <v>69</v>
      </c>
      <c r="S11" s="22"/>
      <c r="T11" s="22"/>
      <c r="U11" s="22"/>
    </row>
    <row r="12" spans="1:17" ht="13.5" customHeight="1">
      <c r="A12" s="131">
        <v>4060</v>
      </c>
      <c r="B12" s="104"/>
      <c r="C12" s="105">
        <v>0.14</v>
      </c>
      <c r="D12" s="104"/>
      <c r="E12" s="104"/>
      <c r="F12" s="105">
        <v>0.18</v>
      </c>
      <c r="G12" s="104"/>
      <c r="H12" s="104"/>
      <c r="I12" s="104">
        <v>0</v>
      </c>
      <c r="J12" s="104"/>
      <c r="K12" s="104"/>
      <c r="L12" s="103">
        <v>0</v>
      </c>
      <c r="M12" s="104"/>
      <c r="N12" s="104"/>
      <c r="O12" s="135">
        <v>0.4403</v>
      </c>
      <c r="P12" s="104"/>
      <c r="Q12" s="104"/>
    </row>
    <row r="13" spans="1:17" ht="13.5" customHeight="1">
      <c r="A13" s="131"/>
      <c r="B13" s="104">
        <f>A14-A12</f>
        <v>20</v>
      </c>
      <c r="C13" s="105"/>
      <c r="D13" s="104">
        <f>(C12+C14)/2*B13</f>
        <v>2.8000000000000003</v>
      </c>
      <c r="E13" s="104">
        <v>2.8</v>
      </c>
      <c r="F13" s="105"/>
      <c r="G13" s="104">
        <f>(F12+F14)/2*B13</f>
        <v>3.5999999999999996</v>
      </c>
      <c r="H13" s="104">
        <v>3.6</v>
      </c>
      <c r="I13" s="135"/>
      <c r="J13" s="104">
        <f>(I12+I14)/2*B13</f>
        <v>3.443</v>
      </c>
      <c r="K13" s="104">
        <v>3.44</v>
      </c>
      <c r="L13" s="106"/>
      <c r="M13" s="104">
        <f>(L12+L14)/2*B13</f>
        <v>0</v>
      </c>
      <c r="N13" s="104">
        <v>0</v>
      </c>
      <c r="O13" s="135"/>
      <c r="P13" s="104">
        <f>(O12+O14)/2*B13</f>
        <v>4.4030000000000005</v>
      </c>
      <c r="Q13" s="104">
        <v>4.4</v>
      </c>
    </row>
    <row r="14" spans="1:17" ht="13.5" customHeight="1">
      <c r="A14" s="131">
        <v>4080</v>
      </c>
      <c r="B14" s="104"/>
      <c r="C14" s="105">
        <v>0.14</v>
      </c>
      <c r="D14" s="104"/>
      <c r="E14" s="104"/>
      <c r="F14" s="105">
        <v>0.18</v>
      </c>
      <c r="G14" s="104"/>
      <c r="H14" s="104"/>
      <c r="I14" s="104">
        <v>0.3443</v>
      </c>
      <c r="J14" s="104"/>
      <c r="K14" s="104"/>
      <c r="L14" s="103">
        <v>0</v>
      </c>
      <c r="M14" s="104"/>
      <c r="N14" s="104"/>
      <c r="O14" s="135">
        <v>0</v>
      </c>
      <c r="P14" s="104"/>
      <c r="Q14" s="104"/>
    </row>
    <row r="15" spans="1:17" ht="13.5" customHeight="1">
      <c r="A15" s="131"/>
      <c r="B15" s="104">
        <f>A16-A14</f>
        <v>5.440000000000055</v>
      </c>
      <c r="C15" s="105"/>
      <c r="D15" s="104">
        <f>(C14+C16)/2*B15</f>
        <v>0.7616000000000077</v>
      </c>
      <c r="E15" s="104">
        <f>E13+D15</f>
        <v>3.5616000000000074</v>
      </c>
      <c r="F15" s="105"/>
      <c r="G15" s="104">
        <f>(F14+F16)/2*B15</f>
        <v>0.9792000000000098</v>
      </c>
      <c r="H15" s="104">
        <f>H13+G15</f>
        <v>4.57920000000001</v>
      </c>
      <c r="I15" s="135"/>
      <c r="J15" s="104">
        <f>(I14+I16)/2*B15</f>
        <v>1.670896000000017</v>
      </c>
      <c r="K15" s="104">
        <f>K13+J15</f>
        <v>5.110896000000017</v>
      </c>
      <c r="L15" s="106"/>
      <c r="M15" s="104">
        <f>(L14+L16)/2*B15</f>
        <v>0</v>
      </c>
      <c r="N15" s="104">
        <f>N13+M15</f>
        <v>0</v>
      </c>
      <c r="O15" s="135"/>
      <c r="P15" s="104">
        <f>(O14+O16)/2*B15</f>
        <v>0</v>
      </c>
      <c r="Q15" s="104">
        <f>Q13+P15</f>
        <v>4.4</v>
      </c>
    </row>
    <row r="16" spans="1:17" ht="13.5" customHeight="1">
      <c r="A16" s="131">
        <v>4085.44</v>
      </c>
      <c r="B16" s="104"/>
      <c r="C16" s="105">
        <v>0.14</v>
      </c>
      <c r="D16" s="104"/>
      <c r="E16" s="104"/>
      <c r="F16" s="105">
        <v>0.18</v>
      </c>
      <c r="G16" s="104"/>
      <c r="H16" s="104"/>
      <c r="I16" s="104">
        <v>0.27</v>
      </c>
      <c r="J16" s="104"/>
      <c r="K16" s="104"/>
      <c r="L16" s="103">
        <v>0</v>
      </c>
      <c r="M16" s="104"/>
      <c r="N16" s="104"/>
      <c r="O16" s="135">
        <v>0</v>
      </c>
      <c r="P16" s="104"/>
      <c r="Q16" s="104"/>
    </row>
    <row r="17" spans="1:17" ht="13.5" customHeight="1">
      <c r="A17" s="131"/>
      <c r="B17" s="104">
        <f>A18-A16</f>
        <v>14.559999999999945</v>
      </c>
      <c r="C17" s="105"/>
      <c r="D17" s="104">
        <f>(C16+C18)/2*B17</f>
        <v>2.0383999999999927</v>
      </c>
      <c r="E17" s="104">
        <f>E15+D17</f>
        <v>5.6</v>
      </c>
      <c r="F17" s="105"/>
      <c r="G17" s="104">
        <f>(F16+F18)/2*B17</f>
        <v>2.6207999999999902</v>
      </c>
      <c r="H17" s="104">
        <f>H15+G17</f>
        <v>7.2</v>
      </c>
      <c r="I17" s="135"/>
      <c r="J17" s="104">
        <f>(I16+I18)/2*B17</f>
        <v>2.7663999999999898</v>
      </c>
      <c r="K17" s="104">
        <f>K15+J17</f>
        <v>7.8772960000000065</v>
      </c>
      <c r="L17" s="106"/>
      <c r="M17" s="104">
        <f>(L16+L18)/2*B17</f>
        <v>0</v>
      </c>
      <c r="N17" s="104">
        <f>N15+M17</f>
        <v>0</v>
      </c>
      <c r="O17" s="135"/>
      <c r="P17" s="104">
        <f>(O16+O18)/2*B17</f>
        <v>0</v>
      </c>
      <c r="Q17" s="104">
        <f>Q15+P17</f>
        <v>4.4</v>
      </c>
    </row>
    <row r="18" spans="1:17" ht="13.5" customHeight="1">
      <c r="A18" s="131">
        <v>4100</v>
      </c>
      <c r="B18" s="104"/>
      <c r="C18" s="105">
        <v>0.14</v>
      </c>
      <c r="D18" s="104"/>
      <c r="E18" s="104"/>
      <c r="F18" s="105">
        <v>0.18</v>
      </c>
      <c r="G18" s="104"/>
      <c r="H18" s="104"/>
      <c r="I18" s="104">
        <v>0.11</v>
      </c>
      <c r="J18" s="104"/>
      <c r="K18" s="104"/>
      <c r="L18" s="103">
        <v>0</v>
      </c>
      <c r="M18" s="104"/>
      <c r="N18" s="104"/>
      <c r="O18" s="135">
        <v>0</v>
      </c>
      <c r="P18" s="104"/>
      <c r="Q18" s="104"/>
    </row>
    <row r="19" spans="1:17" ht="13.5" customHeight="1">
      <c r="A19" s="131"/>
      <c r="B19" s="104">
        <f>A20-A18</f>
        <v>15.579999999999927</v>
      </c>
      <c r="C19" s="105"/>
      <c r="D19" s="104">
        <f>(C18+C20)/2*B19</f>
        <v>2.18119999999999</v>
      </c>
      <c r="E19" s="104">
        <f>E17+D19</f>
        <v>7.7811999999999895</v>
      </c>
      <c r="F19" s="105"/>
      <c r="G19" s="104">
        <f>(F18+F20)/2*B19</f>
        <v>2.804399999999987</v>
      </c>
      <c r="H19" s="104">
        <f>H17+G19</f>
        <v>10.004399999999986</v>
      </c>
      <c r="I19" s="135"/>
      <c r="J19" s="104">
        <f>(I18+I20)/2*B19</f>
        <v>1.3352059999999937</v>
      </c>
      <c r="K19" s="104">
        <f>K17+J19</f>
        <v>9.212502</v>
      </c>
      <c r="L19" s="106"/>
      <c r="M19" s="104">
        <f>(L18+L20)/2*B19</f>
        <v>0</v>
      </c>
      <c r="N19" s="104">
        <f>N17+M19</f>
        <v>0</v>
      </c>
      <c r="O19" s="135"/>
      <c r="P19" s="104">
        <f>(O18+O20)/2*B19</f>
        <v>0</v>
      </c>
      <c r="Q19" s="104">
        <f>Q17+P19</f>
        <v>4.4</v>
      </c>
    </row>
    <row r="20" spans="1:17" ht="13.5" customHeight="1">
      <c r="A20" s="131">
        <v>4115.58</v>
      </c>
      <c r="B20" s="104"/>
      <c r="C20" s="105">
        <v>0.14</v>
      </c>
      <c r="D20" s="104"/>
      <c r="E20" s="104"/>
      <c r="F20" s="105">
        <v>0.18</v>
      </c>
      <c r="G20" s="104"/>
      <c r="H20" s="104"/>
      <c r="I20" s="104">
        <v>0.06140000000000001</v>
      </c>
      <c r="J20" s="104"/>
      <c r="K20" s="104"/>
      <c r="L20" s="103">
        <v>0</v>
      </c>
      <c r="M20" s="104"/>
      <c r="N20" s="104"/>
      <c r="O20" s="135">
        <v>0</v>
      </c>
      <c r="P20" s="104"/>
      <c r="Q20" s="104"/>
    </row>
    <row r="21" spans="1:17" ht="13.5" customHeight="1">
      <c r="A21" s="131"/>
      <c r="B21" s="104">
        <f>A22-A20</f>
        <v>4.420000000000073</v>
      </c>
      <c r="C21" s="105"/>
      <c r="D21" s="104">
        <f>(C20+C22)/2*B21</f>
        <v>0.6188000000000102</v>
      </c>
      <c r="E21" s="104">
        <f>E19+D21</f>
        <v>8.4</v>
      </c>
      <c r="F21" s="105"/>
      <c r="G21" s="104">
        <f>(F20+F22)/2*B21</f>
        <v>0.7956000000000131</v>
      </c>
      <c r="H21" s="104">
        <f>H19+G21</f>
        <v>10.799999999999999</v>
      </c>
      <c r="I21" s="135"/>
      <c r="J21" s="104">
        <f>(I20+I22)/2*B21</f>
        <v>0.2682940000000044</v>
      </c>
      <c r="K21" s="104">
        <f>K19+J21</f>
        <v>9.480796000000005</v>
      </c>
      <c r="L21" s="106"/>
      <c r="M21" s="104">
        <f>(L20+L22)/2*B21</f>
        <v>0</v>
      </c>
      <c r="N21" s="104">
        <f>N19+M21</f>
        <v>0</v>
      </c>
      <c r="O21" s="135"/>
      <c r="P21" s="104">
        <f>(O20+O22)/2*B21</f>
        <v>0</v>
      </c>
      <c r="Q21" s="104">
        <f>Q19+P21</f>
        <v>4.4</v>
      </c>
    </row>
    <row r="22" spans="1:17" ht="13.5" customHeight="1">
      <c r="A22" s="131">
        <v>4120</v>
      </c>
      <c r="B22" s="104"/>
      <c r="C22" s="105">
        <v>0.14</v>
      </c>
      <c r="D22" s="104"/>
      <c r="E22" s="104"/>
      <c r="F22" s="105">
        <v>0.18</v>
      </c>
      <c r="G22" s="104"/>
      <c r="H22" s="104"/>
      <c r="I22" s="104">
        <v>0.06</v>
      </c>
      <c r="J22" s="104"/>
      <c r="K22" s="104"/>
      <c r="L22" s="103">
        <v>0</v>
      </c>
      <c r="M22" s="104"/>
      <c r="N22" s="104"/>
      <c r="O22" s="135">
        <v>0</v>
      </c>
      <c r="P22" s="104"/>
      <c r="Q22" s="104"/>
    </row>
    <row r="23" spans="1:17" ht="13.5" customHeight="1">
      <c r="A23" s="131"/>
      <c r="B23" s="104">
        <f>A24-A22</f>
        <v>20</v>
      </c>
      <c r="C23" s="105"/>
      <c r="D23" s="104">
        <f>(C22+C24)/2*B23</f>
        <v>2.8000000000000003</v>
      </c>
      <c r="E23" s="104">
        <f>E21+D23</f>
        <v>11.200000000000001</v>
      </c>
      <c r="F23" s="105"/>
      <c r="G23" s="104">
        <f>(F22+F24)/2*B23</f>
        <v>3.5999999999999996</v>
      </c>
      <c r="H23" s="104">
        <f>H21+G23</f>
        <v>14.399999999999999</v>
      </c>
      <c r="I23" s="135"/>
      <c r="J23" s="104">
        <f>(I22+I24)/2*B23</f>
        <v>1.653</v>
      </c>
      <c r="K23" s="104">
        <f>K21+J23</f>
        <v>11.133796000000006</v>
      </c>
      <c r="L23" s="106"/>
      <c r="M23" s="104">
        <f>(L22+L24)/2*B23</f>
        <v>0</v>
      </c>
      <c r="N23" s="104">
        <f>N21+M23</f>
        <v>0</v>
      </c>
      <c r="O23" s="135"/>
      <c r="P23" s="104">
        <f>(O22+O24)/2*B23</f>
        <v>0</v>
      </c>
      <c r="Q23" s="104">
        <f>Q21+P23</f>
        <v>4.4</v>
      </c>
    </row>
    <row r="24" spans="1:17" ht="13.5" customHeight="1">
      <c r="A24" s="131">
        <v>4140</v>
      </c>
      <c r="B24" s="104"/>
      <c r="C24" s="105">
        <v>0.14</v>
      </c>
      <c r="D24" s="104"/>
      <c r="E24" s="104"/>
      <c r="F24" s="105">
        <v>0.18</v>
      </c>
      <c r="G24" s="104"/>
      <c r="H24" s="104"/>
      <c r="I24" s="104">
        <v>0.1053</v>
      </c>
      <c r="J24" s="104"/>
      <c r="K24" s="104"/>
      <c r="L24" s="103">
        <v>0</v>
      </c>
      <c r="M24" s="104"/>
      <c r="N24" s="104"/>
      <c r="O24" s="135">
        <v>0</v>
      </c>
      <c r="P24" s="104"/>
      <c r="Q24" s="104"/>
    </row>
    <row r="25" spans="1:17" ht="13.5" customHeight="1">
      <c r="A25" s="131"/>
      <c r="B25" s="104">
        <f>A26-A24</f>
        <v>20.449999999999818</v>
      </c>
      <c r="C25" s="105"/>
      <c r="D25" s="104">
        <f>(C24+C26)/2*B25</f>
        <v>3.1697499999999725</v>
      </c>
      <c r="E25" s="104">
        <f>E23+D25</f>
        <v>14.369749999999973</v>
      </c>
      <c r="F25" s="105"/>
      <c r="G25" s="104">
        <f>(F24+F26)/2*B25</f>
        <v>3.9877499999999646</v>
      </c>
      <c r="H25" s="104">
        <f>H23+G25</f>
        <v>18.38774999999996</v>
      </c>
      <c r="I25" s="135"/>
      <c r="J25" s="104">
        <f>(I24+I26)/2*B25</f>
        <v>3.4703649999999695</v>
      </c>
      <c r="K25" s="104">
        <f>K23+J25</f>
        <v>14.604160999999975</v>
      </c>
      <c r="L25" s="106"/>
      <c r="M25" s="104">
        <f>(L24+L26)/2*B25</f>
        <v>0</v>
      </c>
      <c r="N25" s="104">
        <f>N23+M25</f>
        <v>0</v>
      </c>
      <c r="O25" s="135"/>
      <c r="P25" s="104">
        <f>(O24+O26)/2*B25</f>
        <v>0</v>
      </c>
      <c r="Q25" s="104">
        <f>Q23+P25</f>
        <v>4.4</v>
      </c>
    </row>
    <row r="26" spans="1:17" ht="13.5" customHeight="1">
      <c r="A26" s="131">
        <v>4160.45</v>
      </c>
      <c r="B26" s="104"/>
      <c r="C26" s="105">
        <v>0.17</v>
      </c>
      <c r="D26" s="104"/>
      <c r="E26" s="104"/>
      <c r="F26" s="105">
        <v>0.21</v>
      </c>
      <c r="G26" s="104"/>
      <c r="H26" s="104"/>
      <c r="I26" s="104">
        <v>0.23410000000000003</v>
      </c>
      <c r="J26" s="104"/>
      <c r="K26" s="104"/>
      <c r="L26" s="103">
        <v>0</v>
      </c>
      <c r="M26" s="104"/>
      <c r="N26" s="104"/>
      <c r="O26" s="135">
        <v>0</v>
      </c>
      <c r="P26" s="104"/>
      <c r="Q26" s="104"/>
    </row>
    <row r="27" spans="1:17" ht="13.5" customHeight="1">
      <c r="A27" s="131"/>
      <c r="B27" s="104">
        <f>A28-A26</f>
        <v>19.550000000000182</v>
      </c>
      <c r="C27" s="105"/>
      <c r="D27" s="104">
        <f>(C26+C28)/2*B27</f>
        <v>3.0302500000000285</v>
      </c>
      <c r="E27" s="104">
        <f>E25+D27</f>
        <v>17.400000000000002</v>
      </c>
      <c r="F27" s="105"/>
      <c r="G27" s="104">
        <f>(F26+F28)/2*B27</f>
        <v>3.8122500000000357</v>
      </c>
      <c r="H27" s="104">
        <f>H25+G27</f>
        <v>22.199999999999996</v>
      </c>
      <c r="I27" s="135"/>
      <c r="J27" s="104">
        <f>(I26+I28)/2*B27</f>
        <v>5.4436975000000505</v>
      </c>
      <c r="K27" s="104">
        <f>K25+J27</f>
        <v>20.047858500000025</v>
      </c>
      <c r="L27" s="106"/>
      <c r="M27" s="104">
        <f>(L26+L28)/2*B27</f>
        <v>0</v>
      </c>
      <c r="N27" s="104">
        <f>N25+M27</f>
        <v>0</v>
      </c>
      <c r="O27" s="135"/>
      <c r="P27" s="104">
        <f>(O26+O28)/2*B27</f>
        <v>0</v>
      </c>
      <c r="Q27" s="104">
        <f>Q25+P27</f>
        <v>4.4</v>
      </c>
    </row>
    <row r="28" spans="1:17" ht="13.5" customHeight="1">
      <c r="A28" s="131">
        <v>4180</v>
      </c>
      <c r="B28" s="104"/>
      <c r="C28" s="105">
        <v>0.14</v>
      </c>
      <c r="D28" s="104"/>
      <c r="E28" s="104"/>
      <c r="F28" s="105">
        <v>0.18</v>
      </c>
      <c r="G28" s="104"/>
      <c r="H28" s="104"/>
      <c r="I28" s="104">
        <v>0.3228</v>
      </c>
      <c r="J28" s="104"/>
      <c r="K28" s="104"/>
      <c r="L28" s="103">
        <v>0</v>
      </c>
      <c r="M28" s="104"/>
      <c r="N28" s="104"/>
      <c r="O28" s="135">
        <v>0</v>
      </c>
      <c r="P28" s="104"/>
      <c r="Q28" s="104"/>
    </row>
    <row r="29" spans="1:17" ht="13.5" customHeight="1">
      <c r="A29" s="131"/>
      <c r="B29" s="104">
        <f>A30-A28</f>
        <v>19.850000000000364</v>
      </c>
      <c r="C29" s="105"/>
      <c r="D29" s="104">
        <f>(C28+C30)/2*B29</f>
        <v>2.779000000000051</v>
      </c>
      <c r="E29" s="104">
        <f>E27+D29</f>
        <v>20.179000000000052</v>
      </c>
      <c r="F29" s="105"/>
      <c r="G29" s="104">
        <f>(F28+F30)/2*B29</f>
        <v>3.5730000000000652</v>
      </c>
      <c r="H29" s="104">
        <f>H27+G29</f>
        <v>25.77300000000006</v>
      </c>
      <c r="I29" s="135"/>
      <c r="J29" s="104">
        <f>(I28+I30)/2*B29</f>
        <v>7.868540000000143</v>
      </c>
      <c r="K29" s="104">
        <f>K27+J29</f>
        <v>27.91639850000017</v>
      </c>
      <c r="L29" s="106"/>
      <c r="M29" s="104">
        <f>(L28+L30)/2*B29</f>
        <v>0</v>
      </c>
      <c r="N29" s="104">
        <f>N27+M29</f>
        <v>0</v>
      </c>
      <c r="O29" s="135"/>
      <c r="P29" s="104">
        <f>(O28+O30)/2*B29</f>
        <v>0</v>
      </c>
      <c r="Q29" s="104">
        <f>Q27+P29</f>
        <v>4.4</v>
      </c>
    </row>
    <row r="30" spans="1:17" ht="13.5" customHeight="1">
      <c r="A30" s="131">
        <v>4199.85</v>
      </c>
      <c r="B30" s="104"/>
      <c r="C30" s="105">
        <v>0.14</v>
      </c>
      <c r="D30" s="104"/>
      <c r="E30" s="104"/>
      <c r="F30" s="105">
        <v>0.18</v>
      </c>
      <c r="G30" s="104"/>
      <c r="H30" s="104"/>
      <c r="I30" s="104">
        <v>0.47</v>
      </c>
      <c r="J30" s="104"/>
      <c r="K30" s="104"/>
      <c r="L30" s="103">
        <v>0</v>
      </c>
      <c r="M30" s="104"/>
      <c r="N30" s="104"/>
      <c r="O30" s="135">
        <v>0</v>
      </c>
      <c r="P30" s="104"/>
      <c r="Q30" s="104"/>
    </row>
    <row r="31" spans="1:17" ht="13.5" customHeight="1">
      <c r="A31" s="131"/>
      <c r="B31" s="104">
        <f>A32-A30</f>
        <v>20.149999999999636</v>
      </c>
      <c r="C31" s="105"/>
      <c r="D31" s="104">
        <f>(C30+C32)/2*B31</f>
        <v>2.8209999999999495</v>
      </c>
      <c r="E31" s="104">
        <f>E29+D31</f>
        <v>23</v>
      </c>
      <c r="F31" s="105"/>
      <c r="G31" s="104">
        <f>(F30+F32)/2*B31</f>
        <v>3.6269999999999345</v>
      </c>
      <c r="H31" s="104">
        <f>H29+G31</f>
        <v>29.399999999999995</v>
      </c>
      <c r="I31" s="135"/>
      <c r="J31" s="104">
        <f>(I30+I32)/2*B31</f>
        <v>7.15324999999987</v>
      </c>
      <c r="K31" s="104">
        <f>K29+J31</f>
        <v>35.06964850000004</v>
      </c>
      <c r="L31" s="106"/>
      <c r="M31" s="104">
        <f>(L30+L32)/2*B31</f>
        <v>0</v>
      </c>
      <c r="N31" s="104">
        <f>N29+M31</f>
        <v>0</v>
      </c>
      <c r="O31" s="135"/>
      <c r="P31" s="104">
        <f>(O30+O32)/2*B31</f>
        <v>0</v>
      </c>
      <c r="Q31" s="104">
        <f>Q29+P31</f>
        <v>4.4</v>
      </c>
    </row>
    <row r="32" spans="1:17" ht="13.5" customHeight="1">
      <c r="A32" s="131">
        <v>4220</v>
      </c>
      <c r="B32" s="104"/>
      <c r="C32" s="105">
        <v>0.14</v>
      </c>
      <c r="D32" s="104"/>
      <c r="E32" s="104"/>
      <c r="F32" s="105">
        <v>0.18</v>
      </c>
      <c r="G32" s="104"/>
      <c r="H32" s="104"/>
      <c r="I32" s="104">
        <v>0.24</v>
      </c>
      <c r="J32" s="104"/>
      <c r="K32" s="104"/>
      <c r="L32" s="103">
        <v>0</v>
      </c>
      <c r="M32" s="104"/>
      <c r="N32" s="104"/>
      <c r="O32" s="135">
        <v>0</v>
      </c>
      <c r="P32" s="104"/>
      <c r="Q32" s="104"/>
    </row>
    <row r="33" spans="1:17" ht="13.5" customHeight="1">
      <c r="A33" s="131"/>
      <c r="B33" s="104">
        <f>A34-A32</f>
        <v>20</v>
      </c>
      <c r="C33" s="105"/>
      <c r="D33" s="104">
        <f>(C32+C34)/2*B33</f>
        <v>2.8000000000000003</v>
      </c>
      <c r="E33" s="104">
        <f>E31+D33</f>
        <v>25.8</v>
      </c>
      <c r="F33" s="105"/>
      <c r="G33" s="104">
        <f>(F32+F34)/2*B33</f>
        <v>3.5999999999999996</v>
      </c>
      <c r="H33" s="104">
        <f>H31+G33</f>
        <v>32.99999999999999</v>
      </c>
      <c r="I33" s="135"/>
      <c r="J33" s="104">
        <f>(I32+I34)/2*B33</f>
        <v>2.4</v>
      </c>
      <c r="K33" s="104">
        <f>K31+J33</f>
        <v>37.46964850000004</v>
      </c>
      <c r="L33" s="106"/>
      <c r="M33" s="104">
        <f>(L32+L34)/2*B33</f>
        <v>0</v>
      </c>
      <c r="N33" s="104">
        <f>N31+M33</f>
        <v>0</v>
      </c>
      <c r="O33" s="135"/>
      <c r="P33" s="104">
        <f>(O32+O34)/2*B33</f>
        <v>7.199999999999999</v>
      </c>
      <c r="Q33" s="104">
        <f>Q31+P33</f>
        <v>11.6</v>
      </c>
    </row>
    <row r="34" spans="1:17" ht="13.5" customHeight="1">
      <c r="A34" s="131">
        <v>4240</v>
      </c>
      <c r="B34" s="104"/>
      <c r="C34" s="105">
        <v>0.14</v>
      </c>
      <c r="D34" s="104"/>
      <c r="E34" s="104"/>
      <c r="F34" s="105">
        <v>0.18</v>
      </c>
      <c r="G34" s="104"/>
      <c r="H34" s="104"/>
      <c r="I34" s="104">
        <v>0</v>
      </c>
      <c r="J34" s="104"/>
      <c r="K34" s="104"/>
      <c r="L34" s="103">
        <v>0</v>
      </c>
      <c r="M34" s="104"/>
      <c r="N34" s="104"/>
      <c r="O34" s="135">
        <v>0.72</v>
      </c>
      <c r="P34" s="104"/>
      <c r="Q34" s="104"/>
    </row>
    <row r="35" spans="1:17" ht="13.5" customHeight="1">
      <c r="A35" s="131"/>
      <c r="B35" s="104">
        <f>A36-A34</f>
        <v>20</v>
      </c>
      <c r="C35" s="105"/>
      <c r="D35" s="104">
        <f>(C34+C36)/2*B35</f>
        <v>2.8000000000000003</v>
      </c>
      <c r="E35" s="104">
        <f>E33+D35</f>
        <v>28.6</v>
      </c>
      <c r="F35" s="105"/>
      <c r="G35" s="104">
        <f>(F34+F36)/2*B35</f>
        <v>3.5999999999999996</v>
      </c>
      <c r="H35" s="104">
        <f>H33+G35</f>
        <v>36.599999999999994</v>
      </c>
      <c r="I35" s="135"/>
      <c r="J35" s="104">
        <f>(I34+I36)/2*B35</f>
        <v>0</v>
      </c>
      <c r="K35" s="104">
        <f>K33+J35</f>
        <v>37.46964850000004</v>
      </c>
      <c r="L35" s="106"/>
      <c r="M35" s="104">
        <f>(L34+L36)/2*B35</f>
        <v>0</v>
      </c>
      <c r="N35" s="104">
        <f>N33+M35</f>
        <v>0</v>
      </c>
      <c r="O35" s="135"/>
      <c r="P35" s="104">
        <f>(O34+O36)/2*B35</f>
        <v>17.722</v>
      </c>
      <c r="Q35" s="104">
        <f>Q33+P35</f>
        <v>29.322000000000003</v>
      </c>
    </row>
    <row r="36" spans="1:17" ht="13.5" customHeight="1">
      <c r="A36" s="131">
        <v>4260</v>
      </c>
      <c r="B36" s="104"/>
      <c r="C36" s="105">
        <v>0.14</v>
      </c>
      <c r="D36" s="104"/>
      <c r="E36" s="104"/>
      <c r="F36" s="105">
        <v>0.18</v>
      </c>
      <c r="G36" s="104"/>
      <c r="H36" s="104"/>
      <c r="I36" s="104">
        <v>0</v>
      </c>
      <c r="J36" s="104"/>
      <c r="K36" s="104"/>
      <c r="L36" s="103">
        <v>0</v>
      </c>
      <c r="M36" s="104"/>
      <c r="N36" s="104"/>
      <c r="O36" s="135">
        <v>1.0522</v>
      </c>
      <c r="P36" s="104"/>
      <c r="Q36" s="104"/>
    </row>
    <row r="37" spans="1:17" ht="13.5" customHeight="1">
      <c r="A37" s="131"/>
      <c r="B37" s="104">
        <f>A38-A36</f>
        <v>14.960000000000036</v>
      </c>
      <c r="C37" s="105"/>
      <c r="D37" s="104">
        <f>(C36+C38)/2*B37</f>
        <v>2.244000000000006</v>
      </c>
      <c r="E37" s="104">
        <f>E35+D37</f>
        <v>30.84400000000001</v>
      </c>
      <c r="F37" s="105"/>
      <c r="G37" s="104">
        <f>(F36+F38)/2*B37</f>
        <v>2.842400000000007</v>
      </c>
      <c r="H37" s="104">
        <f>H35+G37</f>
        <v>39.4424</v>
      </c>
      <c r="I37" s="135"/>
      <c r="J37" s="104">
        <f>(I36+I38)/2*B37</f>
        <v>0</v>
      </c>
      <c r="K37" s="104">
        <f>K35+J37</f>
        <v>37.46964850000004</v>
      </c>
      <c r="L37" s="106"/>
      <c r="M37" s="104">
        <f>(L36+L38)/2*B37</f>
        <v>0</v>
      </c>
      <c r="N37" s="104">
        <f>N35+M37</f>
        <v>0</v>
      </c>
      <c r="O37" s="135"/>
      <c r="P37" s="104">
        <f>(O36+O38)/2*B37</f>
        <v>14.826856000000037</v>
      </c>
      <c r="Q37" s="104">
        <f>Q35+P37</f>
        <v>44.14885600000004</v>
      </c>
    </row>
    <row r="38" spans="1:17" ht="13.5" customHeight="1">
      <c r="A38" s="131">
        <v>4274.96</v>
      </c>
      <c r="B38" s="104"/>
      <c r="C38" s="105">
        <v>0.16</v>
      </c>
      <c r="D38" s="104"/>
      <c r="E38" s="104"/>
      <c r="F38" s="105">
        <v>0.2</v>
      </c>
      <c r="G38" s="104"/>
      <c r="H38" s="104"/>
      <c r="I38" s="104">
        <v>0</v>
      </c>
      <c r="J38" s="104"/>
      <c r="K38" s="104"/>
      <c r="L38" s="103">
        <v>0</v>
      </c>
      <c r="M38" s="104"/>
      <c r="N38" s="104"/>
      <c r="O38" s="135">
        <v>0.93</v>
      </c>
      <c r="P38" s="104"/>
      <c r="Q38" s="104"/>
    </row>
    <row r="39" spans="1:17" ht="13.5" customHeight="1">
      <c r="A39" s="131"/>
      <c r="B39" s="104">
        <f>A40-A38</f>
        <v>5.039999999999964</v>
      </c>
      <c r="C39" s="105"/>
      <c r="D39" s="104">
        <f>(C38+C40)/2*B39</f>
        <v>0.831599999999994</v>
      </c>
      <c r="E39" s="104">
        <f>E37+D39</f>
        <v>31.675600000000003</v>
      </c>
      <c r="F39" s="105"/>
      <c r="G39" s="104">
        <f>(F38+F40)/2*B39</f>
        <v>1.0331999999999926</v>
      </c>
      <c r="H39" s="104">
        <f>H37+G39</f>
        <v>40.47559999999999</v>
      </c>
      <c r="I39" s="135"/>
      <c r="J39" s="104">
        <f>(I38+I40)/2*B39</f>
        <v>0</v>
      </c>
      <c r="K39" s="104">
        <f>K37+J39</f>
        <v>37.46964850000004</v>
      </c>
      <c r="L39" s="106"/>
      <c r="M39" s="104">
        <f>(L38+L40)/2*B39</f>
        <v>0</v>
      </c>
      <c r="N39" s="104">
        <f>N37+M39</f>
        <v>0</v>
      </c>
      <c r="O39" s="135"/>
      <c r="P39" s="104">
        <f>(O38+O40)/2*B39</f>
        <v>4.615631999999966</v>
      </c>
      <c r="Q39" s="104">
        <f>Q37+P39</f>
        <v>48.764488</v>
      </c>
    </row>
    <row r="40" spans="1:17" ht="13.5" customHeight="1">
      <c r="A40" s="131">
        <v>4280</v>
      </c>
      <c r="B40" s="104"/>
      <c r="C40" s="105">
        <v>0.17</v>
      </c>
      <c r="D40" s="104"/>
      <c r="E40" s="104"/>
      <c r="F40" s="105">
        <v>0.21</v>
      </c>
      <c r="G40" s="104"/>
      <c r="H40" s="104"/>
      <c r="I40" s="104">
        <v>0</v>
      </c>
      <c r="J40" s="104"/>
      <c r="K40" s="104"/>
      <c r="L40" s="103">
        <v>0</v>
      </c>
      <c r="M40" s="104"/>
      <c r="N40" s="104"/>
      <c r="O40" s="135">
        <v>0.9016</v>
      </c>
      <c r="P40" s="104"/>
      <c r="Q40" s="104"/>
    </row>
    <row r="41" spans="1:17" ht="13.5" customHeight="1">
      <c r="A41" s="131"/>
      <c r="B41" s="104">
        <f>A42-A40</f>
        <v>18.460000000000036</v>
      </c>
      <c r="C41" s="105"/>
      <c r="D41" s="104">
        <f>(C40+C42)/2*B41</f>
        <v>2.953600000000006</v>
      </c>
      <c r="E41" s="104">
        <f>E39+D41</f>
        <v>34.62920000000001</v>
      </c>
      <c r="F41" s="105"/>
      <c r="G41" s="104">
        <f>(F40+F42)/2*B41</f>
        <v>3.7843000000000075</v>
      </c>
      <c r="H41" s="104">
        <f>H39+G41</f>
        <v>44.2599</v>
      </c>
      <c r="I41" s="135"/>
      <c r="J41" s="104">
        <f>(I40+I42)/2*B41</f>
        <v>0</v>
      </c>
      <c r="K41" s="104">
        <f>K39+J41</f>
        <v>37.46964850000004</v>
      </c>
      <c r="L41" s="106"/>
      <c r="M41" s="104">
        <f>(L40+L42)/2*B41</f>
        <v>0</v>
      </c>
      <c r="N41" s="104">
        <f>N39+M41</f>
        <v>0</v>
      </c>
      <c r="O41" s="135"/>
      <c r="P41" s="104">
        <f>(O40+O42)/2*B41</f>
        <v>19.009185000000038</v>
      </c>
      <c r="Q41" s="104">
        <f>Q39+P41</f>
        <v>67.77367300000003</v>
      </c>
    </row>
    <row r="42" spans="1:17" ht="13.5" customHeight="1">
      <c r="A42" s="131">
        <v>4298.46</v>
      </c>
      <c r="B42" s="104"/>
      <c r="C42" s="105">
        <v>0.15</v>
      </c>
      <c r="D42" s="104"/>
      <c r="E42" s="104"/>
      <c r="F42" s="105">
        <v>0.2</v>
      </c>
      <c r="G42" s="104"/>
      <c r="H42" s="104"/>
      <c r="I42" s="104">
        <v>0</v>
      </c>
      <c r="J42" s="104"/>
      <c r="K42" s="104"/>
      <c r="L42" s="103">
        <v>0</v>
      </c>
      <c r="M42" s="104"/>
      <c r="N42" s="104"/>
      <c r="O42" s="135">
        <v>1.1579</v>
      </c>
      <c r="P42" s="104"/>
      <c r="Q42" s="104"/>
    </row>
    <row r="43" spans="1:17" ht="13.5" customHeight="1">
      <c r="A43" s="131"/>
      <c r="B43" s="104">
        <f>A44-A42</f>
        <v>1.5399999999999636</v>
      </c>
      <c r="C43" s="105"/>
      <c r="D43" s="166">
        <f>(C42+C44)/2*B43</f>
        <v>0.23099999999999454</v>
      </c>
      <c r="E43" s="104">
        <f>E41+D43</f>
        <v>34.860200000000006</v>
      </c>
      <c r="F43" s="180"/>
      <c r="G43" s="179">
        <f>(F42+F44)/2*B43</f>
        <v>0.3079999999999927</v>
      </c>
      <c r="H43" s="104">
        <f>H41+G43</f>
        <v>44.567899999999995</v>
      </c>
      <c r="I43" s="179"/>
      <c r="J43" s="179">
        <f>(I42+I44)/2*B43</f>
        <v>0</v>
      </c>
      <c r="K43" s="104">
        <f>K41+J43</f>
        <v>37.46964850000004</v>
      </c>
      <c r="L43" s="181"/>
      <c r="M43" s="179">
        <f>(L42+L44)/2*B43</f>
        <v>0</v>
      </c>
      <c r="N43" s="104">
        <f>N41+M43</f>
        <v>0</v>
      </c>
      <c r="O43" s="179"/>
      <c r="P43" s="179">
        <f>(O42+O44)/2*B43</f>
        <v>1.7831659999999578</v>
      </c>
      <c r="Q43" s="104">
        <f>Q41+P43</f>
        <v>69.55683899999998</v>
      </c>
    </row>
    <row r="44" spans="1:17" ht="13.5" customHeight="1">
      <c r="A44" s="131">
        <v>4300</v>
      </c>
      <c r="B44" s="104"/>
      <c r="C44" s="105">
        <v>0.15</v>
      </c>
      <c r="D44" s="104"/>
      <c r="E44" s="104"/>
      <c r="F44" s="105">
        <v>0.2</v>
      </c>
      <c r="G44" s="104"/>
      <c r="H44" s="104"/>
      <c r="I44" s="104">
        <v>0</v>
      </c>
      <c r="J44" s="104"/>
      <c r="K44" s="104"/>
      <c r="L44" s="103">
        <v>0</v>
      </c>
      <c r="M44" s="104"/>
      <c r="N44" s="104"/>
      <c r="O44" s="135">
        <v>1.1579</v>
      </c>
      <c r="P44" s="104"/>
      <c r="Q44" s="104"/>
    </row>
    <row r="45" spans="1:17" ht="13.5" customHeight="1">
      <c r="A45" s="131"/>
      <c r="B45" s="104">
        <f>A46-A42</f>
        <v>21.539999999999964</v>
      </c>
      <c r="C45" s="105"/>
      <c r="D45" s="104">
        <f>(C42+C46)/2*B45</f>
        <v>3.123299999999995</v>
      </c>
      <c r="E45" s="104">
        <f>E43+D45</f>
        <v>37.9835</v>
      </c>
      <c r="F45" s="105"/>
      <c r="G45" s="104">
        <f>(F42+F46)/2*B45</f>
        <v>4.092599999999993</v>
      </c>
      <c r="H45" s="104">
        <f>H43+G45</f>
        <v>48.660499999999985</v>
      </c>
      <c r="I45" s="135"/>
      <c r="J45" s="104">
        <f>(I42+I46)/2*B45</f>
        <v>0</v>
      </c>
      <c r="K45" s="104">
        <f>K43+J45</f>
        <v>37.46964850000004</v>
      </c>
      <c r="L45" s="106"/>
      <c r="M45" s="104">
        <f>(L42+L46)/2*B45</f>
        <v>0</v>
      </c>
      <c r="N45" s="104">
        <f>N43+M45</f>
        <v>0</v>
      </c>
      <c r="O45" s="135"/>
      <c r="P45" s="104">
        <f>(O42+O46)/2*B45</f>
        <v>20.548082999999963</v>
      </c>
      <c r="Q45" s="104">
        <f>Q43+P45</f>
        <v>90.10492199999995</v>
      </c>
    </row>
    <row r="46" spans="1:17" ht="13.5" customHeight="1">
      <c r="A46" s="131">
        <v>4320</v>
      </c>
      <c r="B46" s="104"/>
      <c r="C46" s="105">
        <v>0.14</v>
      </c>
      <c r="D46" s="104"/>
      <c r="E46" s="104"/>
      <c r="F46" s="105">
        <v>0.18</v>
      </c>
      <c r="G46" s="104"/>
      <c r="H46" s="104"/>
      <c r="I46" s="104">
        <v>0</v>
      </c>
      <c r="J46" s="104"/>
      <c r="K46" s="104"/>
      <c r="L46" s="103">
        <v>0</v>
      </c>
      <c r="M46" s="104"/>
      <c r="N46" s="104"/>
      <c r="O46" s="135">
        <v>0.75</v>
      </c>
      <c r="P46" s="104"/>
      <c r="Q46" s="104"/>
    </row>
    <row r="47" spans="1:17" ht="13.5" customHeight="1">
      <c r="A47" s="131"/>
      <c r="B47" s="104">
        <f>A48-A46</f>
        <v>20</v>
      </c>
      <c r="C47" s="105"/>
      <c r="D47" s="104">
        <f>(C46+C48)/2*B47</f>
        <v>2.8000000000000003</v>
      </c>
      <c r="E47" s="104">
        <f>E45+D47</f>
        <v>40.7835</v>
      </c>
      <c r="F47" s="105"/>
      <c r="G47" s="104">
        <f>(F46+F48)/2*B47</f>
        <v>3.5999999999999996</v>
      </c>
      <c r="H47" s="104">
        <f>H45+G47</f>
        <v>52.260499999999986</v>
      </c>
      <c r="I47" s="135"/>
      <c r="J47" s="104">
        <f>(I46+I48)/2*B47</f>
        <v>0</v>
      </c>
      <c r="K47" s="104">
        <f>K45+J47</f>
        <v>37.46964850000004</v>
      </c>
      <c r="L47" s="106"/>
      <c r="M47" s="104">
        <f>(L46+L48)/2*B47</f>
        <v>22.5</v>
      </c>
      <c r="N47" s="104">
        <f>N45+M47</f>
        <v>22.5</v>
      </c>
      <c r="O47" s="135"/>
      <c r="P47" s="104">
        <f>(O46+O48)/2*B47</f>
        <v>7.5</v>
      </c>
      <c r="Q47" s="104">
        <f>Q45+P47</f>
        <v>97.60492199999995</v>
      </c>
    </row>
    <row r="48" spans="1:17" ht="13.5" customHeight="1">
      <c r="A48" s="131">
        <v>4340</v>
      </c>
      <c r="B48" s="104"/>
      <c r="C48" s="105">
        <v>0.14</v>
      </c>
      <c r="D48" s="104"/>
      <c r="E48" s="104"/>
      <c r="F48" s="105">
        <v>0.18</v>
      </c>
      <c r="G48" s="104"/>
      <c r="H48" s="104"/>
      <c r="I48" s="104">
        <v>0</v>
      </c>
      <c r="J48" s="104"/>
      <c r="K48" s="104"/>
      <c r="L48" s="103">
        <v>2.25</v>
      </c>
      <c r="M48" s="104"/>
      <c r="N48" s="104"/>
      <c r="O48" s="135">
        <v>0</v>
      </c>
      <c r="P48" s="104"/>
      <c r="Q48" s="104"/>
    </row>
    <row r="49" spans="1:17" ht="13.5" customHeight="1">
      <c r="A49" s="131"/>
      <c r="B49" s="104">
        <f>A50-A48</f>
        <v>20</v>
      </c>
      <c r="C49" s="105"/>
      <c r="D49" s="104">
        <f>(C48+C50)/2*B49</f>
        <v>2.8000000000000003</v>
      </c>
      <c r="E49" s="104">
        <f>E47+D49</f>
        <v>43.583499999999994</v>
      </c>
      <c r="F49" s="105"/>
      <c r="G49" s="104">
        <f>(F48+F50)/2*B49</f>
        <v>3.5999999999999996</v>
      </c>
      <c r="H49" s="104">
        <f>H47+G49</f>
        <v>55.86049999999999</v>
      </c>
      <c r="I49" s="135"/>
      <c r="J49" s="104">
        <f>(I48+I50)/2*B49</f>
        <v>0</v>
      </c>
      <c r="K49" s="104">
        <f>K47+J49</f>
        <v>37.46964850000004</v>
      </c>
      <c r="L49" s="106"/>
      <c r="M49" s="104">
        <f>(L48+L50)/2*B49</f>
        <v>45</v>
      </c>
      <c r="N49" s="104">
        <f>N47+M49</f>
        <v>67.5</v>
      </c>
      <c r="O49" s="135"/>
      <c r="P49" s="104">
        <f>(O48+O50)/2*B49</f>
        <v>0</v>
      </c>
      <c r="Q49" s="104">
        <f>Q47+P49</f>
        <v>97.60492199999995</v>
      </c>
    </row>
    <row r="50" spans="1:17" ht="13.5" customHeight="1">
      <c r="A50" s="131">
        <v>4360</v>
      </c>
      <c r="B50" s="104"/>
      <c r="C50" s="105">
        <v>0.14</v>
      </c>
      <c r="D50" s="104"/>
      <c r="E50" s="121"/>
      <c r="F50" s="105">
        <v>0.18</v>
      </c>
      <c r="G50" s="104"/>
      <c r="H50" s="104"/>
      <c r="I50" s="104">
        <v>0</v>
      </c>
      <c r="J50" s="104"/>
      <c r="K50" s="104"/>
      <c r="L50" s="103">
        <v>2.25</v>
      </c>
      <c r="M50" s="104"/>
      <c r="N50" s="104"/>
      <c r="O50" s="135">
        <v>0</v>
      </c>
      <c r="P50" s="104"/>
      <c r="Q50" s="104"/>
    </row>
    <row r="51" spans="1:17" ht="13.5" customHeight="1">
      <c r="A51" s="131"/>
      <c r="B51" s="104">
        <f>A52-A50</f>
        <v>20</v>
      </c>
      <c r="C51" s="105"/>
      <c r="D51" s="166">
        <f>(C50+C52)/2*B51</f>
        <v>2.8000000000000003</v>
      </c>
      <c r="E51" s="104">
        <f>E49+D51</f>
        <v>46.38349999999999</v>
      </c>
      <c r="F51" s="104"/>
      <c r="G51" s="104">
        <f>(F50+F52)/2*B51</f>
        <v>3.5999999999999996</v>
      </c>
      <c r="H51" s="104">
        <f>H49+G51</f>
        <v>59.46049999999999</v>
      </c>
      <c r="I51" s="104"/>
      <c r="J51" s="104">
        <f>(I50+I52)/2*B51</f>
        <v>0</v>
      </c>
      <c r="K51" s="104">
        <f>K49+J51</f>
        <v>37.46964850000004</v>
      </c>
      <c r="L51" s="104"/>
      <c r="M51" s="104">
        <f>(L50+L52)/2*B51</f>
        <v>45</v>
      </c>
      <c r="N51" s="104">
        <f>N49+M51</f>
        <v>112.5</v>
      </c>
      <c r="O51" s="104"/>
      <c r="P51" s="104">
        <f>(O50+O52)/2*B51</f>
        <v>0</v>
      </c>
      <c r="Q51" s="104">
        <f>Q49+P51</f>
        <v>97.60492199999995</v>
      </c>
    </row>
    <row r="52" spans="1:17" ht="13.5" customHeight="1" thickBot="1">
      <c r="A52" s="131">
        <v>4380</v>
      </c>
      <c r="B52" s="104"/>
      <c r="C52" s="105">
        <v>0.14</v>
      </c>
      <c r="D52" s="104"/>
      <c r="E52" s="97"/>
      <c r="F52" s="105">
        <v>0.18</v>
      </c>
      <c r="G52" s="104"/>
      <c r="H52" s="104"/>
      <c r="I52" s="104">
        <v>0</v>
      </c>
      <c r="J52" s="104"/>
      <c r="K52" s="104"/>
      <c r="L52" s="103">
        <v>2.25</v>
      </c>
      <c r="M52" s="104"/>
      <c r="N52" s="104"/>
      <c r="O52" s="135">
        <v>0</v>
      </c>
      <c r="P52" s="104"/>
      <c r="Q52" s="104"/>
    </row>
    <row r="53" spans="1:17" ht="13.5" customHeight="1" thickBot="1">
      <c r="A53" s="131"/>
      <c r="B53" s="104">
        <f>A54-A52</f>
        <v>5</v>
      </c>
      <c r="C53" s="105"/>
      <c r="D53" s="166">
        <f>(C52+C54)/2*B53</f>
        <v>0.875</v>
      </c>
      <c r="E53" s="167">
        <f>E51+D53</f>
        <v>47.25849999999999</v>
      </c>
      <c r="F53" s="104"/>
      <c r="G53" s="104">
        <f>(F52+F54)/2*B53</f>
        <v>1.1</v>
      </c>
      <c r="H53" s="167">
        <f>H51+G53</f>
        <v>60.56049999999999</v>
      </c>
      <c r="I53" s="104"/>
      <c r="J53" s="104">
        <f>(I52+I54)/2*B53</f>
        <v>0</v>
      </c>
      <c r="K53" s="167">
        <f>K51+J53</f>
        <v>37.46964850000004</v>
      </c>
      <c r="L53" s="104"/>
      <c r="M53" s="104">
        <f>(L52+L54)/2*B53</f>
        <v>13.225</v>
      </c>
      <c r="N53" s="167">
        <f>N51+M53</f>
        <v>125.725</v>
      </c>
      <c r="O53" s="104"/>
      <c r="P53" s="104">
        <f>(O52+O54)/2*B53</f>
        <v>0</v>
      </c>
      <c r="Q53" s="167">
        <f>Q51+P53</f>
        <v>97.60492199999995</v>
      </c>
    </row>
    <row r="54" spans="1:17" ht="13.5" customHeight="1">
      <c r="A54" s="131">
        <v>4385</v>
      </c>
      <c r="B54" s="104"/>
      <c r="C54" s="105">
        <v>0.21</v>
      </c>
      <c r="D54" s="104"/>
      <c r="E54" s="97"/>
      <c r="F54" s="105">
        <v>0.26</v>
      </c>
      <c r="G54" s="104"/>
      <c r="H54" s="97"/>
      <c r="I54" s="104">
        <v>0</v>
      </c>
      <c r="J54" s="104"/>
      <c r="K54" s="97"/>
      <c r="L54" s="103">
        <v>3.04</v>
      </c>
      <c r="M54" s="104"/>
      <c r="N54" s="97"/>
      <c r="O54" s="135">
        <v>0</v>
      </c>
      <c r="P54" s="104"/>
      <c r="Q54" s="97"/>
    </row>
    <row r="55" spans="1:17" ht="13.5" customHeight="1">
      <c r="A55" s="76"/>
      <c r="B55" s="125"/>
      <c r="C55" s="107"/>
      <c r="D55" s="125"/>
      <c r="E55" s="125"/>
      <c r="F55" s="107"/>
      <c r="G55" s="125"/>
      <c r="H55" s="125"/>
      <c r="I55" s="125"/>
      <c r="J55" s="125"/>
      <c r="K55" s="125"/>
      <c r="L55" s="198"/>
      <c r="M55" s="125"/>
      <c r="N55" s="125"/>
      <c r="O55" s="199"/>
      <c r="P55" s="125"/>
      <c r="Q55" s="125"/>
    </row>
    <row r="56" ht="13.5" customHeight="1"/>
    <row r="57" spans="1:22" ht="21.75" customHeight="1" thickBot="1">
      <c r="A57" s="334" t="s">
        <v>20</v>
      </c>
      <c r="B57" s="334"/>
      <c r="C57" s="334"/>
      <c r="D57" s="334"/>
      <c r="E57" s="334"/>
      <c r="F57" s="334"/>
      <c r="G57" s="334"/>
      <c r="H57" s="334"/>
      <c r="I57" s="334"/>
      <c r="J57" s="334"/>
      <c r="K57" s="334"/>
      <c r="L57" s="334"/>
      <c r="M57" s="127"/>
      <c r="N57" s="127"/>
      <c r="O57" s="127"/>
      <c r="P57" s="26"/>
      <c r="U57" s="336"/>
      <c r="V57" s="336"/>
    </row>
    <row r="58" spans="1:22" ht="30.75" customHeight="1" thickBot="1">
      <c r="A58" s="171" t="s">
        <v>9</v>
      </c>
      <c r="B58" s="312" t="s">
        <v>10</v>
      </c>
      <c r="C58" s="335"/>
      <c r="D58" s="335"/>
      <c r="E58" s="335"/>
      <c r="F58" s="313"/>
      <c r="G58" s="168" t="s">
        <v>18</v>
      </c>
      <c r="H58" s="312" t="s">
        <v>11</v>
      </c>
      <c r="I58" s="335"/>
      <c r="J58" s="313"/>
      <c r="K58" s="312" t="s">
        <v>19</v>
      </c>
      <c r="L58" s="313"/>
      <c r="M58" s="127"/>
      <c r="N58" s="127"/>
      <c r="O58" s="127"/>
      <c r="P58" s="22"/>
      <c r="Q58" s="22"/>
      <c r="U58" s="336"/>
      <c r="V58" s="336"/>
    </row>
    <row r="59" spans="1:22" ht="16.5" customHeight="1">
      <c r="A59" s="170">
        <v>1</v>
      </c>
      <c r="B59" s="337" t="s">
        <v>24</v>
      </c>
      <c r="C59" s="338"/>
      <c r="D59" s="338"/>
      <c r="E59" s="338"/>
      <c r="F59" s="339"/>
      <c r="G59" s="100" t="s">
        <v>15</v>
      </c>
      <c r="H59" s="342" t="s">
        <v>84</v>
      </c>
      <c r="I59" s="342"/>
      <c r="J59" s="342"/>
      <c r="K59" s="333">
        <f>E53/0.04</f>
        <v>1181.4624999999996</v>
      </c>
      <c r="L59" s="333"/>
      <c r="M59" s="21"/>
      <c r="N59" s="26"/>
      <c r="O59" s="26"/>
      <c r="P59" s="340"/>
      <c r="Q59" s="340"/>
      <c r="R59" s="26"/>
      <c r="S59" s="26"/>
      <c r="U59" s="336"/>
      <c r="V59" s="336"/>
    </row>
    <row r="60" spans="1:22" ht="16.5" customHeight="1">
      <c r="A60" s="17">
        <v>2</v>
      </c>
      <c r="B60" s="331" t="s">
        <v>70</v>
      </c>
      <c r="C60" s="331"/>
      <c r="D60" s="331"/>
      <c r="E60" s="331"/>
      <c r="F60" s="331"/>
      <c r="G60" s="64" t="s">
        <v>28</v>
      </c>
      <c r="H60" s="341" t="s">
        <v>85</v>
      </c>
      <c r="I60" s="341"/>
      <c r="J60" s="341"/>
      <c r="K60" s="332">
        <f>(H53+K53)*2.4</f>
        <v>235.27235640000004</v>
      </c>
      <c r="L60" s="332"/>
      <c r="M60" s="21"/>
      <c r="N60" s="26"/>
      <c r="O60" s="26"/>
      <c r="P60" s="340"/>
      <c r="Q60" s="340"/>
      <c r="R60" s="26"/>
      <c r="S60" s="26"/>
      <c r="U60" s="336"/>
      <c r="V60" s="336"/>
    </row>
    <row r="61" spans="1:19" ht="16.5" customHeight="1">
      <c r="A61" s="17">
        <v>3</v>
      </c>
      <c r="B61" s="331" t="s">
        <v>25</v>
      </c>
      <c r="C61" s="331"/>
      <c r="D61" s="331"/>
      <c r="E61" s="331"/>
      <c r="F61" s="331"/>
      <c r="G61" s="64" t="s">
        <v>21</v>
      </c>
      <c r="H61" s="341" t="s">
        <v>86</v>
      </c>
      <c r="I61" s="341"/>
      <c r="J61" s="341"/>
      <c r="K61" s="332">
        <f>N53+Q53</f>
        <v>223.32992199999995</v>
      </c>
      <c r="L61" s="332"/>
      <c r="M61" s="21"/>
      <c r="N61" s="26"/>
      <c r="O61" s="26"/>
      <c r="P61" s="340"/>
      <c r="Q61" s="340"/>
      <c r="R61" s="26"/>
      <c r="S61" s="26"/>
    </row>
    <row r="62" spans="1:19" ht="16.5" customHeight="1">
      <c r="A62" s="17">
        <v>4</v>
      </c>
      <c r="B62" s="331" t="s">
        <v>26</v>
      </c>
      <c r="C62" s="331"/>
      <c r="D62" s="331"/>
      <c r="E62" s="331"/>
      <c r="F62" s="331"/>
      <c r="G62" s="64" t="s">
        <v>15</v>
      </c>
      <c r="H62" s="341" t="s">
        <v>87</v>
      </c>
      <c r="I62" s="341"/>
      <c r="J62" s="341"/>
      <c r="K62" s="332">
        <f>325*3.9</f>
        <v>1267.5</v>
      </c>
      <c r="L62" s="332"/>
      <c r="M62" s="21"/>
      <c r="N62" s="26"/>
      <c r="O62" s="26"/>
      <c r="P62" s="340"/>
      <c r="Q62" s="340"/>
      <c r="R62" s="26"/>
      <c r="S62" s="26"/>
    </row>
    <row r="63" spans="1:19" ht="16.5" customHeight="1">
      <c r="A63" s="17">
        <v>5</v>
      </c>
      <c r="B63" s="331" t="s">
        <v>27</v>
      </c>
      <c r="C63" s="331"/>
      <c r="D63" s="331"/>
      <c r="E63" s="331"/>
      <c r="F63" s="331"/>
      <c r="G63" s="64" t="s">
        <v>15</v>
      </c>
      <c r="H63" s="341" t="s">
        <v>88</v>
      </c>
      <c r="I63" s="341"/>
      <c r="J63" s="341"/>
      <c r="K63" s="332">
        <f>325*3.7</f>
        <v>1202.5</v>
      </c>
      <c r="L63" s="332"/>
      <c r="M63" s="21"/>
      <c r="N63" s="26"/>
      <c r="O63" s="26"/>
      <c r="P63" s="340"/>
      <c r="Q63" s="340"/>
      <c r="R63" s="26"/>
      <c r="S63" s="26"/>
    </row>
    <row r="64" ht="13.5" customHeight="1"/>
    <row r="65" spans="1:27" ht="13.5" customHeight="1">
      <c r="A65" s="62"/>
      <c r="B65" s="344"/>
      <c r="C65" s="344"/>
      <c r="D65" s="111"/>
      <c r="E65" s="111"/>
      <c r="F65" s="111"/>
      <c r="G65" s="111"/>
      <c r="H65" s="111"/>
      <c r="I65" s="111"/>
      <c r="J65" s="110"/>
      <c r="K65" s="110"/>
      <c r="L65" s="110"/>
      <c r="M65" s="110"/>
      <c r="N65" s="128"/>
      <c r="O65" s="128"/>
      <c r="P65" s="128"/>
      <c r="Q65" s="139"/>
      <c r="R65" s="138"/>
      <c r="S65" s="109"/>
      <c r="T65" s="343"/>
      <c r="U65" s="343"/>
      <c r="V65" s="343"/>
      <c r="W65" s="343"/>
      <c r="X65" s="336"/>
      <c r="Y65" s="336"/>
      <c r="Z65" s="336"/>
      <c r="AA65" s="128"/>
    </row>
    <row r="66" spans="1:27" ht="13.5" customHeight="1">
      <c r="A66" s="62"/>
      <c r="B66" s="344"/>
      <c r="C66" s="344"/>
      <c r="D66" s="111"/>
      <c r="I66" s="111"/>
      <c r="J66" s="110"/>
      <c r="K66" s="110"/>
      <c r="L66" s="110"/>
      <c r="M66" s="110"/>
      <c r="N66" s="19" t="s">
        <v>12</v>
      </c>
      <c r="O66" s="42"/>
      <c r="P66" s="42"/>
      <c r="Q66" s="139"/>
      <c r="R66" s="138"/>
      <c r="S66" s="109"/>
      <c r="T66" s="343"/>
      <c r="U66" s="343"/>
      <c r="V66" s="343"/>
      <c r="W66" s="343"/>
      <c r="X66" s="336"/>
      <c r="Y66" s="336"/>
      <c r="Z66" s="336"/>
      <c r="AA66" s="128"/>
    </row>
    <row r="67" spans="1:27" ht="13.5" customHeight="1">
      <c r="A67" s="62"/>
      <c r="B67" s="344"/>
      <c r="C67" s="344"/>
      <c r="D67" s="111"/>
      <c r="I67" s="111"/>
      <c r="J67" s="110"/>
      <c r="M67" s="110"/>
      <c r="N67" s="7"/>
      <c r="O67" s="20" t="s">
        <v>48</v>
      </c>
      <c r="P67" s="42"/>
      <c r="Q67" s="139"/>
      <c r="R67" s="345"/>
      <c r="S67" s="345"/>
      <c r="T67" s="343"/>
      <c r="U67" s="343"/>
      <c r="V67" s="343"/>
      <c r="W67" s="343"/>
      <c r="X67" s="336"/>
      <c r="Y67" s="336"/>
      <c r="Z67" s="336"/>
      <c r="AA67" s="128"/>
    </row>
    <row r="68" spans="1:27" ht="13.5" customHeight="1">
      <c r="A68" s="62"/>
      <c r="B68" s="344"/>
      <c r="C68" s="344"/>
      <c r="D68" s="137"/>
      <c r="I68" s="137"/>
      <c r="J68" s="110"/>
      <c r="O68" s="128"/>
      <c r="P68" s="128"/>
      <c r="Q68" s="139"/>
      <c r="R68" s="138"/>
      <c r="S68" s="109"/>
      <c r="T68" s="343"/>
      <c r="U68" s="343"/>
      <c r="V68" s="343"/>
      <c r="W68" s="343"/>
      <c r="X68" s="336"/>
      <c r="Y68" s="336"/>
      <c r="Z68" s="336"/>
      <c r="AA68" s="128"/>
    </row>
    <row r="69" spans="1:27" ht="13.5" customHeight="1">
      <c r="A69" s="62"/>
      <c r="B69" s="344"/>
      <c r="C69" s="344"/>
      <c r="D69" s="137"/>
      <c r="E69" s="137"/>
      <c r="F69" s="137"/>
      <c r="G69" s="137"/>
      <c r="H69" s="137"/>
      <c r="I69" s="137"/>
      <c r="J69" s="343"/>
      <c r="K69" s="343"/>
      <c r="L69" s="343"/>
      <c r="M69" s="343"/>
      <c r="N69" s="336"/>
      <c r="O69" s="336"/>
      <c r="P69" s="336"/>
      <c r="Q69" s="139"/>
      <c r="R69" s="345"/>
      <c r="S69" s="345"/>
      <c r="T69" s="343"/>
      <c r="U69" s="343"/>
      <c r="V69" s="343"/>
      <c r="W69" s="343"/>
      <c r="X69" s="336"/>
      <c r="Y69" s="336"/>
      <c r="Z69" s="336"/>
      <c r="AA69" s="128"/>
    </row>
    <row r="70" spans="1:27" ht="13.5" customHeight="1">
      <c r="A70" s="62"/>
      <c r="B70" s="344"/>
      <c r="C70" s="344"/>
      <c r="D70" s="111"/>
      <c r="E70" s="111"/>
      <c r="F70" s="111"/>
      <c r="G70" s="111"/>
      <c r="H70" s="111"/>
      <c r="I70" s="111"/>
      <c r="J70" s="343"/>
      <c r="K70" s="343"/>
      <c r="L70" s="343"/>
      <c r="M70" s="343"/>
      <c r="N70" s="336"/>
      <c r="O70" s="336"/>
      <c r="P70" s="336"/>
      <c r="Q70" s="139"/>
      <c r="R70" s="345"/>
      <c r="S70" s="345"/>
      <c r="T70" s="343"/>
      <c r="U70" s="343"/>
      <c r="V70" s="343"/>
      <c r="W70" s="343"/>
      <c r="X70" s="336"/>
      <c r="Y70" s="336"/>
      <c r="Z70" s="336"/>
      <c r="AA70" s="128"/>
    </row>
    <row r="71" spans="1:27" ht="13.5" customHeight="1">
      <c r="A71" s="130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</row>
    <row r="72" spans="1:27" ht="13.5" customHeight="1">
      <c r="A72" s="107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</row>
    <row r="73" spans="1:27" ht="13.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107"/>
      <c r="V73" s="14"/>
      <c r="W73" s="14"/>
      <c r="X73" s="14"/>
      <c r="Y73" s="14"/>
      <c r="Z73" s="21"/>
      <c r="AA73" s="21"/>
    </row>
    <row r="74" spans="1:27" ht="13.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14"/>
      <c r="V74" s="14"/>
      <c r="W74" s="14"/>
      <c r="X74" s="14"/>
      <c r="Y74" s="14"/>
      <c r="Z74" s="21"/>
      <c r="AA74" s="21"/>
    </row>
    <row r="75" spans="1:27" ht="13.5" customHeight="1">
      <c r="A75" s="107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107"/>
      <c r="V75" s="108"/>
      <c r="W75" s="109"/>
      <c r="X75" s="21"/>
      <c r="Y75" s="21"/>
      <c r="Z75" s="21"/>
      <c r="AA75" s="21"/>
    </row>
    <row r="76" spans="1:27" ht="13.5" customHeight="1">
      <c r="A76" s="107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110"/>
      <c r="W76" s="111"/>
      <c r="X76" s="21"/>
      <c r="Y76" s="21"/>
      <c r="Z76" s="21"/>
      <c r="AA76" s="21"/>
    </row>
    <row r="77" spans="1:27" ht="13.5" customHeight="1">
      <c r="A77" s="107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</row>
    <row r="78" spans="1:27" ht="13.5" customHeight="1">
      <c r="A78" s="107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</row>
    <row r="79" spans="1:27" ht="13.5" customHeight="1">
      <c r="A79" s="352"/>
      <c r="B79" s="352"/>
      <c r="C79" s="352"/>
      <c r="D79" s="352"/>
      <c r="E79" s="352"/>
      <c r="F79" s="352"/>
      <c r="G79" s="352"/>
      <c r="H79" s="352"/>
      <c r="I79" s="352"/>
      <c r="J79" s="352"/>
      <c r="K79" s="352"/>
      <c r="L79" s="352"/>
      <c r="M79" s="352"/>
      <c r="N79" s="352"/>
      <c r="O79" s="352"/>
      <c r="P79" s="352"/>
      <c r="Q79" s="352"/>
      <c r="R79" s="352"/>
      <c r="S79" s="352"/>
      <c r="T79" s="352"/>
      <c r="U79" s="352"/>
      <c r="V79" s="352"/>
      <c r="W79" s="352"/>
      <c r="X79" s="352"/>
      <c r="Y79" s="352"/>
      <c r="Z79" s="352"/>
      <c r="AA79" s="352"/>
    </row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</sheetData>
  <sheetProtection/>
  <mergeCells count="65">
    <mergeCell ref="K60:L60"/>
    <mergeCell ref="K61:L61"/>
    <mergeCell ref="B60:F60"/>
    <mergeCell ref="B61:F61"/>
    <mergeCell ref="A6:Q6"/>
    <mergeCell ref="A7:Q7"/>
    <mergeCell ref="B8:B10"/>
    <mergeCell ref="C8:E8"/>
    <mergeCell ref="F8:H8"/>
    <mergeCell ref="L8:N8"/>
    <mergeCell ref="I8:K9"/>
    <mergeCell ref="O8:Q9"/>
    <mergeCell ref="X70:Z70"/>
    <mergeCell ref="A79:AA79"/>
    <mergeCell ref="C9:E9"/>
    <mergeCell ref="F9:H9"/>
    <mergeCell ref="L9:N9"/>
    <mergeCell ref="B70:C70"/>
    <mergeCell ref="R70:S70"/>
    <mergeCell ref="T70:W70"/>
    <mergeCell ref="J70:M70"/>
    <mergeCell ref="N70:P70"/>
    <mergeCell ref="B66:C66"/>
    <mergeCell ref="B69:C69"/>
    <mergeCell ref="R69:S69"/>
    <mergeCell ref="T69:W69"/>
    <mergeCell ref="R67:S67"/>
    <mergeCell ref="T67:W67"/>
    <mergeCell ref="X69:Z69"/>
    <mergeCell ref="J69:M69"/>
    <mergeCell ref="N69:P69"/>
    <mergeCell ref="B65:C65"/>
    <mergeCell ref="T65:W65"/>
    <mergeCell ref="B68:C68"/>
    <mergeCell ref="T68:W68"/>
    <mergeCell ref="X68:Z68"/>
    <mergeCell ref="X66:Z66"/>
    <mergeCell ref="B67:C67"/>
    <mergeCell ref="X67:Z67"/>
    <mergeCell ref="X65:Z65"/>
    <mergeCell ref="P61:Q61"/>
    <mergeCell ref="P62:Q62"/>
    <mergeCell ref="P63:Q63"/>
    <mergeCell ref="H62:J62"/>
    <mergeCell ref="T66:W66"/>
    <mergeCell ref="H61:J61"/>
    <mergeCell ref="U60:V60"/>
    <mergeCell ref="P59:Q59"/>
    <mergeCell ref="P60:Q60"/>
    <mergeCell ref="B62:F62"/>
    <mergeCell ref="B63:F63"/>
    <mergeCell ref="H63:J63"/>
    <mergeCell ref="K62:L62"/>
    <mergeCell ref="K63:L63"/>
    <mergeCell ref="H59:J59"/>
    <mergeCell ref="H60:J60"/>
    <mergeCell ref="K58:L58"/>
    <mergeCell ref="U57:V57"/>
    <mergeCell ref="U58:V58"/>
    <mergeCell ref="A57:L57"/>
    <mergeCell ref="B58:F58"/>
    <mergeCell ref="U59:V59"/>
    <mergeCell ref="H58:J58"/>
    <mergeCell ref="B59:F59"/>
    <mergeCell ref="K59:L59"/>
  </mergeCells>
  <printOptions/>
  <pageMargins left="0.7480314960629921" right="0" top="0.3937007874015748" bottom="0.3937007874015748" header="0.5118110236220472" footer="0.11811023622047245"/>
  <pageSetup horizontalDpi="600" verticalDpi="600" orientation="landscape" paperSize="9" r:id="rId1"/>
  <headerFooter alignWithMargins="0">
    <oddFooter>&amp;C&amp;P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Q34"/>
  <sheetViews>
    <sheetView zoomScalePageLayoutView="0" workbookViewId="0" topLeftCell="A1">
      <selection activeCell="A11" sqref="A11:F11"/>
    </sheetView>
  </sheetViews>
  <sheetFormatPr defaultColWidth="9.140625" defaultRowHeight="12.75"/>
  <cols>
    <col min="1" max="1" width="10.57421875" style="0" customWidth="1"/>
    <col min="2" max="2" width="14.00390625" style="0" customWidth="1"/>
    <col min="3" max="3" width="13.421875" style="0" customWidth="1"/>
    <col min="4" max="4" width="12.8515625" style="0" customWidth="1"/>
    <col min="5" max="5" width="11.7109375" style="0" customWidth="1"/>
    <col min="6" max="6" width="13.140625" style="0" customWidth="1"/>
  </cols>
  <sheetData>
    <row r="2" spans="1:3" ht="15">
      <c r="A2" s="203" t="s">
        <v>43</v>
      </c>
      <c r="B2" s="203" t="s">
        <v>97</v>
      </c>
      <c r="C2" s="204"/>
    </row>
    <row r="3" spans="1:3" ht="15">
      <c r="A3" s="207"/>
      <c r="B3" s="203" t="s">
        <v>98</v>
      </c>
      <c r="C3" s="204"/>
    </row>
    <row r="4" spans="1:3" ht="14.25">
      <c r="A4" s="207"/>
      <c r="B4" s="182" t="s">
        <v>81</v>
      </c>
      <c r="C4" s="183"/>
    </row>
    <row r="5" spans="1:3" ht="15">
      <c r="A5" s="203" t="s">
        <v>0</v>
      </c>
      <c r="B5" s="210" t="s">
        <v>1</v>
      </c>
      <c r="C5" s="211"/>
    </row>
    <row r="6" spans="1:3" ht="15">
      <c r="A6" s="203" t="s">
        <v>41</v>
      </c>
      <c r="B6" s="212" t="s">
        <v>46</v>
      </c>
      <c r="C6" s="213"/>
    </row>
    <row r="7" spans="1:7" ht="12.75">
      <c r="A7" s="2"/>
      <c r="B7" s="3"/>
      <c r="D7" s="15"/>
      <c r="E7" s="11"/>
      <c r="F7" s="11"/>
      <c r="G7" s="11"/>
    </row>
    <row r="8" spans="1:7" ht="12.75">
      <c r="A8" s="2"/>
      <c r="B8" s="3"/>
      <c r="D8" s="15"/>
      <c r="E8" s="11"/>
      <c r="F8" s="11"/>
      <c r="G8" s="11"/>
    </row>
    <row r="9" spans="1:7" ht="12.75">
      <c r="A9" s="14"/>
      <c r="B9" s="14"/>
      <c r="C9" s="14"/>
      <c r="D9" s="14"/>
      <c r="E9" s="14"/>
      <c r="F9" s="14"/>
      <c r="G9" s="14"/>
    </row>
    <row r="10" spans="1:17" ht="25.5" customHeight="1">
      <c r="A10" s="357" t="s">
        <v>99</v>
      </c>
      <c r="B10" s="357"/>
      <c r="C10" s="357"/>
      <c r="D10" s="357"/>
      <c r="E10" s="357"/>
      <c r="F10" s="357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</row>
    <row r="11" spans="1:7" ht="29.25" customHeight="1">
      <c r="A11" s="301" t="s">
        <v>73</v>
      </c>
      <c r="B11" s="301"/>
      <c r="C11" s="301"/>
      <c r="D11" s="301"/>
      <c r="E11" s="301"/>
      <c r="F11" s="301"/>
      <c r="G11" s="49"/>
    </row>
    <row r="12" spans="1:7" ht="6.75" customHeight="1">
      <c r="A12" s="12"/>
      <c r="B12" s="12"/>
      <c r="C12" s="12"/>
      <c r="D12" s="12"/>
      <c r="E12" s="12"/>
      <c r="F12" s="12"/>
      <c r="G12" s="12"/>
    </row>
    <row r="13" spans="1:7" ht="19.5" customHeight="1" thickBot="1">
      <c r="A13" s="14"/>
      <c r="B13" s="14"/>
      <c r="C13" s="14"/>
      <c r="D13" s="14"/>
      <c r="E13" s="14"/>
      <c r="F13" s="14"/>
      <c r="G13" s="14"/>
    </row>
    <row r="14" spans="1:6" ht="26.25" customHeight="1">
      <c r="A14" s="368" t="s">
        <v>2</v>
      </c>
      <c r="B14" s="285" t="s">
        <v>3</v>
      </c>
      <c r="C14" s="285"/>
      <c r="D14" s="287" t="s">
        <v>17</v>
      </c>
      <c r="E14" s="246" t="s">
        <v>13</v>
      </c>
      <c r="F14" s="12"/>
    </row>
    <row r="15" spans="1:8" ht="18" customHeight="1" thickBot="1">
      <c r="A15" s="369"/>
      <c r="B15" s="79" t="s">
        <v>4</v>
      </c>
      <c r="C15" s="79" t="s">
        <v>5</v>
      </c>
      <c r="D15" s="370"/>
      <c r="E15" s="247" t="s">
        <v>6</v>
      </c>
      <c r="F15" s="186"/>
      <c r="H15" s="22"/>
    </row>
    <row r="16" spans="1:8" ht="15" customHeight="1" thickBot="1">
      <c r="A16" s="234">
        <v>1</v>
      </c>
      <c r="B16" s="244">
        <v>4060</v>
      </c>
      <c r="C16" s="244">
        <v>4385</v>
      </c>
      <c r="D16" s="234" t="s">
        <v>7</v>
      </c>
      <c r="E16" s="245">
        <f>C16-B16</f>
        <v>325</v>
      </c>
      <c r="F16" s="92"/>
      <c r="H16" s="156"/>
    </row>
    <row r="17" spans="1:6" ht="15" customHeight="1" thickBot="1">
      <c r="A17" s="21"/>
      <c r="B17" s="76"/>
      <c r="C17" s="140"/>
      <c r="D17" s="159" t="s">
        <v>8</v>
      </c>
      <c r="E17" s="129">
        <f>SUM(E16:E16)</f>
        <v>325</v>
      </c>
      <c r="F17" s="187"/>
    </row>
    <row r="18" spans="1:6" ht="15" customHeight="1">
      <c r="A18" s="21"/>
      <c r="B18" s="76"/>
      <c r="C18" s="140"/>
      <c r="D18" s="248"/>
      <c r="E18" s="249"/>
      <c r="F18" s="187"/>
    </row>
    <row r="19" spans="1:6" ht="15" customHeight="1">
      <c r="A19" s="21"/>
      <c r="B19" s="76"/>
      <c r="C19" s="140"/>
      <c r="D19" s="248"/>
      <c r="E19" s="249"/>
      <c r="F19" s="187"/>
    </row>
    <row r="20" spans="1:5" ht="15" customHeight="1">
      <c r="A20" s="21"/>
      <c r="B20" s="76"/>
      <c r="C20" s="140"/>
      <c r="D20" s="21"/>
      <c r="E20" s="91"/>
    </row>
    <row r="21" spans="1:5" ht="15" customHeight="1">
      <c r="A21" s="21"/>
      <c r="B21" s="76"/>
      <c r="C21" s="140"/>
      <c r="D21" s="21"/>
      <c r="E21" s="91"/>
    </row>
    <row r="22" spans="2:7" ht="15" customHeight="1">
      <c r="B22" s="352" t="s">
        <v>20</v>
      </c>
      <c r="C22" s="352"/>
      <c r="D22" s="352"/>
      <c r="E22" s="26"/>
      <c r="F22" s="26"/>
      <c r="G22" s="26"/>
    </row>
    <row r="23" spans="1:7" ht="15" customHeight="1" thickBot="1">
      <c r="A23" s="47"/>
      <c r="B23" s="47"/>
      <c r="C23" s="47"/>
      <c r="D23" s="47"/>
      <c r="E23" s="47"/>
      <c r="F23" s="47"/>
      <c r="G23" s="47"/>
    </row>
    <row r="24" spans="1:6" ht="21" customHeight="1">
      <c r="A24" s="160" t="s">
        <v>9</v>
      </c>
      <c r="B24" s="371" t="s">
        <v>10</v>
      </c>
      <c r="C24" s="372"/>
      <c r="D24" s="373"/>
      <c r="E24" s="50" t="s">
        <v>18</v>
      </c>
      <c r="F24" s="161" t="s">
        <v>19</v>
      </c>
    </row>
    <row r="25" spans="1:6" ht="30.75" customHeight="1">
      <c r="A25" s="154">
        <v>1</v>
      </c>
      <c r="B25" s="365" t="s">
        <v>74</v>
      </c>
      <c r="C25" s="366"/>
      <c r="D25" s="367"/>
      <c r="E25" s="162" t="s">
        <v>6</v>
      </c>
      <c r="F25" s="174">
        <f>E17</f>
        <v>325</v>
      </c>
    </row>
    <row r="26" spans="1:6" ht="30.75" customHeight="1">
      <c r="A26" s="58"/>
      <c r="B26" s="250"/>
      <c r="C26" s="250"/>
      <c r="D26" s="250"/>
      <c r="E26" s="251"/>
      <c r="F26" s="187"/>
    </row>
    <row r="27" spans="1:6" ht="30.75" customHeight="1">
      <c r="A27" s="58"/>
      <c r="B27" s="250"/>
      <c r="C27" s="250"/>
      <c r="D27" s="250"/>
      <c r="E27" s="251"/>
      <c r="F27" s="187"/>
    </row>
    <row r="28" spans="1:6" ht="30.75" customHeight="1">
      <c r="A28" s="58"/>
      <c r="B28" s="250"/>
      <c r="C28" s="250"/>
      <c r="D28" s="250"/>
      <c r="E28" s="251"/>
      <c r="F28" s="187"/>
    </row>
    <row r="30" ht="13.5" customHeight="1"/>
    <row r="31" spans="3:5" ht="12.75">
      <c r="C31" s="11"/>
      <c r="D31" s="11"/>
      <c r="E31" s="11"/>
    </row>
    <row r="33" spans="4:6" ht="12.75">
      <c r="D33" s="6" t="s">
        <v>12</v>
      </c>
      <c r="E33" s="42"/>
      <c r="F33" s="42"/>
    </row>
    <row r="34" spans="4:6" ht="12.75">
      <c r="D34" s="5"/>
      <c r="E34" s="13" t="s">
        <v>48</v>
      </c>
      <c r="F34" s="42"/>
    </row>
  </sheetData>
  <sheetProtection/>
  <mergeCells count="8">
    <mergeCell ref="A10:F10"/>
    <mergeCell ref="A11:F11"/>
    <mergeCell ref="B25:D25"/>
    <mergeCell ref="A14:A15"/>
    <mergeCell ref="B14:C14"/>
    <mergeCell ref="D14:D15"/>
    <mergeCell ref="B22:D22"/>
    <mergeCell ref="B24:D24"/>
  </mergeCells>
  <printOptions/>
  <pageMargins left="1.1023622047244095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N63"/>
  <sheetViews>
    <sheetView zoomScalePageLayoutView="0" workbookViewId="0" topLeftCell="A7">
      <selection activeCell="A11" sqref="A11:D11"/>
    </sheetView>
  </sheetViews>
  <sheetFormatPr defaultColWidth="25.7109375" defaultRowHeight="12.75"/>
  <cols>
    <col min="1" max="1" width="9.28125" style="36" customWidth="1"/>
    <col min="2" max="2" width="52.00390625" style="35" customWidth="1"/>
    <col min="3" max="3" width="11.00390625" style="24" customWidth="1"/>
    <col min="4" max="4" width="17.8515625" style="18" customWidth="1"/>
    <col min="5" max="5" width="5.00390625" style="18" customWidth="1"/>
    <col min="6" max="14" width="6.00390625" style="18" customWidth="1"/>
    <col min="15" max="15" width="11.140625" style="18" customWidth="1"/>
    <col min="16" max="18" width="6.00390625" style="18" customWidth="1"/>
    <col min="19" max="19" width="11.8515625" style="18" customWidth="1"/>
    <col min="20" max="39" width="25.7109375" style="24" customWidth="1"/>
    <col min="40" max="16384" width="25.7109375" style="24" customWidth="1"/>
  </cols>
  <sheetData>
    <row r="1" spans="1:8" ht="15">
      <c r="A1" s="203" t="s">
        <v>43</v>
      </c>
      <c r="B1" s="203" t="s">
        <v>97</v>
      </c>
      <c r="C1" s="204"/>
      <c r="D1" s="205"/>
      <c r="E1" s="206"/>
      <c r="F1" s="206"/>
      <c r="G1" s="206"/>
      <c r="H1"/>
    </row>
    <row r="2" spans="1:8" ht="15">
      <c r="A2" s="207"/>
      <c r="B2" s="203" t="s">
        <v>98</v>
      </c>
      <c r="C2" s="204"/>
      <c r="D2" s="205"/>
      <c r="E2" s="19"/>
      <c r="F2" s="19"/>
      <c r="G2" s="19"/>
      <c r="H2"/>
    </row>
    <row r="3" spans="1:8" ht="14.25">
      <c r="A3" s="207"/>
      <c r="B3" s="182" t="s">
        <v>81</v>
      </c>
      <c r="C3" s="183"/>
      <c r="D3" s="208"/>
      <c r="E3" s="209"/>
      <c r="F3" s="19"/>
      <c r="G3" s="19"/>
      <c r="H3"/>
    </row>
    <row r="4" spans="1:8" ht="15">
      <c r="A4" s="203" t="s">
        <v>0</v>
      </c>
      <c r="B4" s="210" t="s">
        <v>1</v>
      </c>
      <c r="C4" s="211"/>
      <c r="D4"/>
      <c r="E4"/>
      <c r="F4"/>
      <c r="G4"/>
      <c r="H4"/>
    </row>
    <row r="5" spans="1:17" ht="19.5" customHeight="1">
      <c r="A5" s="203" t="s">
        <v>41</v>
      </c>
      <c r="B5" s="212" t="s">
        <v>46</v>
      </c>
      <c r="C5" s="213"/>
      <c r="D5"/>
      <c r="E5"/>
      <c r="F5"/>
      <c r="G5"/>
      <c r="H5"/>
      <c r="Q5" s="51"/>
    </row>
    <row r="6" spans="1:17" ht="19.5" customHeight="1">
      <c r="A6" s="65"/>
      <c r="B6" s="83"/>
      <c r="C6" s="83"/>
      <c r="Q6" s="51"/>
    </row>
    <row r="7" spans="1:17" ht="19.5" customHeight="1">
      <c r="A7" s="65"/>
      <c r="B7" s="83"/>
      <c r="C7" s="83"/>
      <c r="Q7" s="51"/>
    </row>
    <row r="8" spans="1:17" ht="12.75" customHeight="1">
      <c r="A8" s="3"/>
      <c r="B8" s="22"/>
      <c r="C8" s="15"/>
      <c r="Q8" s="51"/>
    </row>
    <row r="9" spans="1:17" ht="12.75" customHeight="1">
      <c r="A9" s="149"/>
      <c r="B9" s="3"/>
      <c r="Q9" s="52"/>
    </row>
    <row r="10" spans="1:17" ht="18" customHeight="1">
      <c r="A10" s="375" t="s">
        <v>112</v>
      </c>
      <c r="B10" s="375"/>
      <c r="C10" s="375"/>
      <c r="D10" s="375"/>
      <c r="Q10" s="52"/>
    </row>
    <row r="11" spans="1:17" ht="30.75" customHeight="1">
      <c r="A11" s="375" t="s">
        <v>132</v>
      </c>
      <c r="B11" s="375"/>
      <c r="C11" s="375"/>
      <c r="D11" s="375"/>
      <c r="Q11" s="53"/>
    </row>
    <row r="12" spans="1:17" ht="13.5" customHeight="1">
      <c r="A12" s="149"/>
      <c r="B12" s="3"/>
      <c r="Q12" s="54"/>
    </row>
    <row r="13" spans="1:25" s="34" customFormat="1" ht="12" customHeight="1">
      <c r="A13" s="32"/>
      <c r="C13" s="33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55"/>
      <c r="T13" s="33"/>
      <c r="U13" s="32"/>
      <c r="V13" s="32"/>
      <c r="W13" s="32"/>
      <c r="X13" s="32"/>
      <c r="Y13" s="32"/>
    </row>
    <row r="14" spans="1:170" s="150" customFormat="1" ht="16.5" customHeight="1" thickBot="1">
      <c r="A14" s="25"/>
      <c r="B14" s="374"/>
      <c r="C14" s="374"/>
      <c r="D14" s="58"/>
      <c r="E14" s="30"/>
      <c r="F14" s="58"/>
      <c r="G14" s="58"/>
      <c r="H14" s="58"/>
      <c r="I14" s="58"/>
      <c r="J14" s="58"/>
      <c r="K14" s="58"/>
      <c r="L14" s="58"/>
      <c r="M14" s="58"/>
      <c r="N14" s="58"/>
      <c r="O14" s="48"/>
      <c r="P14" s="58"/>
      <c r="Q14" s="58"/>
      <c r="R14" s="58"/>
      <c r="S14" s="48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</row>
    <row r="15" spans="1:170" s="151" customFormat="1" ht="69" customHeight="1" thickBot="1">
      <c r="A15" s="200" t="s">
        <v>9</v>
      </c>
      <c r="B15" s="200" t="s">
        <v>23</v>
      </c>
      <c r="C15" s="201" t="s">
        <v>18</v>
      </c>
      <c r="D15" s="202" t="s">
        <v>75</v>
      </c>
      <c r="E15" s="146"/>
      <c r="F15" s="61"/>
      <c r="G15" s="61"/>
      <c r="H15" s="61"/>
      <c r="I15" s="61"/>
      <c r="J15" s="61"/>
      <c r="K15" s="61"/>
      <c r="L15" s="61"/>
      <c r="M15" s="61"/>
      <c r="N15" s="61"/>
      <c r="O15" s="147"/>
      <c r="P15" s="61"/>
      <c r="Q15" s="61"/>
      <c r="R15" s="61"/>
      <c r="S15" s="147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  <c r="FF15" s="141"/>
      <c r="FG15" s="141"/>
      <c r="FH15" s="141"/>
      <c r="FI15" s="141"/>
      <c r="FJ15" s="141"/>
      <c r="FK15" s="141"/>
      <c r="FL15" s="141"/>
      <c r="FM15" s="141"/>
      <c r="FN15" s="141"/>
    </row>
    <row r="16" spans="1:29" ht="38.25" customHeight="1">
      <c r="A16" s="188" t="s">
        <v>89</v>
      </c>
      <c r="B16" s="252" t="s">
        <v>32</v>
      </c>
      <c r="C16" s="189" t="s">
        <v>21</v>
      </c>
      <c r="D16" s="190">
        <v>38.3</v>
      </c>
      <c r="E16" s="142"/>
      <c r="F16" s="143"/>
      <c r="G16" s="143"/>
      <c r="H16" s="143"/>
      <c r="I16" s="143"/>
      <c r="J16" s="143"/>
      <c r="K16" s="143"/>
      <c r="L16" s="143"/>
      <c r="M16" s="62"/>
      <c r="N16" s="143"/>
      <c r="O16" s="62"/>
      <c r="P16" s="62"/>
      <c r="Q16" s="62"/>
      <c r="R16" s="62"/>
      <c r="S16" s="62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</row>
    <row r="17" spans="1:19" ht="21.75" customHeight="1">
      <c r="A17" s="155" t="s">
        <v>90</v>
      </c>
      <c r="B17" s="253" t="s">
        <v>31</v>
      </c>
      <c r="C17" s="148" t="s">
        <v>16</v>
      </c>
      <c r="D17" s="63">
        <v>1.35</v>
      </c>
      <c r="E17" s="142"/>
      <c r="F17" s="143"/>
      <c r="G17" s="143"/>
      <c r="H17" s="143"/>
      <c r="I17" s="143"/>
      <c r="J17" s="143"/>
      <c r="K17" s="143"/>
      <c r="L17" s="143"/>
      <c r="M17" s="62"/>
      <c r="N17" s="143"/>
      <c r="O17" s="62"/>
      <c r="P17" s="62"/>
      <c r="Q17" s="62"/>
      <c r="R17" s="62"/>
      <c r="S17" s="62"/>
    </row>
    <row r="18" spans="1:19" ht="38.25">
      <c r="A18" s="188" t="s">
        <v>91</v>
      </c>
      <c r="B18" s="254" t="s">
        <v>39</v>
      </c>
      <c r="C18" s="148" t="s">
        <v>16</v>
      </c>
      <c r="D18" s="63">
        <v>2.53</v>
      </c>
      <c r="E18" s="142"/>
      <c r="F18" s="143"/>
      <c r="G18" s="143"/>
      <c r="H18" s="143"/>
      <c r="I18" s="143"/>
      <c r="J18" s="143"/>
      <c r="K18" s="143"/>
      <c r="L18" s="143"/>
      <c r="M18" s="62"/>
      <c r="N18" s="143"/>
      <c r="O18" s="62"/>
      <c r="P18" s="62"/>
      <c r="Q18" s="62"/>
      <c r="R18" s="62"/>
      <c r="S18" s="62"/>
    </row>
    <row r="19" spans="1:19" ht="50.25" customHeight="1">
      <c r="A19" s="155" t="s">
        <v>92</v>
      </c>
      <c r="B19" s="254" t="s">
        <v>34</v>
      </c>
      <c r="C19" s="148" t="s">
        <v>16</v>
      </c>
      <c r="D19" s="63">
        <v>15.15</v>
      </c>
      <c r="E19" s="142"/>
      <c r="F19" s="143"/>
      <c r="G19" s="143"/>
      <c r="H19" s="143"/>
      <c r="I19" s="143"/>
      <c r="J19" s="143"/>
      <c r="K19" s="143"/>
      <c r="L19" s="143"/>
      <c r="M19" s="62"/>
      <c r="N19" s="143"/>
      <c r="O19" s="62"/>
      <c r="P19" s="62"/>
      <c r="Q19" s="62"/>
      <c r="R19" s="62"/>
      <c r="S19" s="62"/>
    </row>
    <row r="20" spans="1:19" ht="38.25">
      <c r="A20" s="188" t="s">
        <v>93</v>
      </c>
      <c r="B20" s="254" t="s">
        <v>33</v>
      </c>
      <c r="C20" s="148" t="s">
        <v>6</v>
      </c>
      <c r="D20" s="63">
        <v>1.28</v>
      </c>
      <c r="E20" s="142"/>
      <c r="F20" s="143"/>
      <c r="G20" s="143"/>
      <c r="H20" s="143"/>
      <c r="I20" s="143"/>
      <c r="J20" s="143"/>
      <c r="K20" s="143"/>
      <c r="L20" s="143"/>
      <c r="M20" s="62"/>
      <c r="N20" s="143"/>
      <c r="O20" s="62"/>
      <c r="P20" s="62"/>
      <c r="Q20" s="62"/>
      <c r="R20" s="62"/>
      <c r="S20" s="62"/>
    </row>
    <row r="21" spans="1:19" ht="50.25" customHeight="1">
      <c r="A21" s="155" t="s">
        <v>94</v>
      </c>
      <c r="B21" s="254" t="s">
        <v>30</v>
      </c>
      <c r="C21" s="148" t="s">
        <v>6</v>
      </c>
      <c r="D21" s="63">
        <v>7</v>
      </c>
      <c r="E21" s="142"/>
      <c r="F21" s="143"/>
      <c r="G21" s="143"/>
      <c r="H21" s="143"/>
      <c r="I21" s="143"/>
      <c r="J21" s="143"/>
      <c r="K21" s="143"/>
      <c r="L21" s="143"/>
      <c r="M21" s="62"/>
      <c r="N21" s="143"/>
      <c r="O21" s="62"/>
      <c r="P21" s="62"/>
      <c r="Q21" s="62"/>
      <c r="R21" s="62"/>
      <c r="S21" s="62"/>
    </row>
    <row r="22" spans="1:19" ht="38.25" customHeight="1">
      <c r="A22" s="188" t="s">
        <v>95</v>
      </c>
      <c r="B22" s="255" t="s">
        <v>22</v>
      </c>
      <c r="C22" s="148" t="s">
        <v>15</v>
      </c>
      <c r="D22" s="63">
        <v>43.89</v>
      </c>
      <c r="E22" s="142"/>
      <c r="F22" s="143"/>
      <c r="G22" s="143"/>
      <c r="H22" s="143"/>
      <c r="I22" s="143"/>
      <c r="J22" s="143"/>
      <c r="K22" s="143"/>
      <c r="L22" s="143"/>
      <c r="M22" s="62"/>
      <c r="N22" s="143"/>
      <c r="O22" s="62"/>
      <c r="P22" s="62"/>
      <c r="Q22" s="62"/>
      <c r="R22" s="62"/>
      <c r="S22" s="62"/>
    </row>
    <row r="23" spans="1:19" ht="20.25" customHeight="1">
      <c r="A23" s="155" t="s">
        <v>96</v>
      </c>
      <c r="B23" s="256" t="s">
        <v>29</v>
      </c>
      <c r="C23" s="148" t="s">
        <v>16</v>
      </c>
      <c r="D23" s="63">
        <v>1.16</v>
      </c>
      <c r="E23" s="142"/>
      <c r="F23" s="143"/>
      <c r="G23" s="143"/>
      <c r="H23" s="143"/>
      <c r="I23" s="143"/>
      <c r="J23" s="143"/>
      <c r="K23" s="143"/>
      <c r="L23" s="143"/>
      <c r="M23" s="143"/>
      <c r="N23" s="143"/>
      <c r="O23" s="62"/>
      <c r="P23" s="62"/>
      <c r="Q23" s="62"/>
      <c r="R23" s="62"/>
      <c r="S23" s="62"/>
    </row>
    <row r="24" spans="1:19" ht="27" customHeight="1">
      <c r="A24" s="145"/>
      <c r="B24" s="163"/>
      <c r="C24" s="142"/>
      <c r="D24" s="122"/>
      <c r="E24" s="142"/>
      <c r="F24" s="143"/>
      <c r="G24" s="143"/>
      <c r="H24" s="143"/>
      <c r="I24" s="143"/>
      <c r="J24" s="143"/>
      <c r="K24" s="143"/>
      <c r="L24" s="143"/>
      <c r="M24" s="143"/>
      <c r="N24" s="143"/>
      <c r="O24" s="62"/>
      <c r="P24" s="62"/>
      <c r="Q24" s="62"/>
      <c r="R24" s="62"/>
      <c r="S24" s="62"/>
    </row>
    <row r="25" spans="1:19" ht="27" customHeight="1">
      <c r="A25" s="145"/>
      <c r="B25" s="163"/>
      <c r="C25" s="142"/>
      <c r="D25" s="122"/>
      <c r="E25" s="142"/>
      <c r="F25" s="143"/>
      <c r="G25" s="143"/>
      <c r="H25" s="143"/>
      <c r="I25" s="143"/>
      <c r="J25" s="143"/>
      <c r="K25" s="143"/>
      <c r="L25" s="143"/>
      <c r="M25" s="143"/>
      <c r="N25" s="143"/>
      <c r="O25" s="62"/>
      <c r="P25" s="62"/>
      <c r="Q25" s="62"/>
      <c r="R25" s="62"/>
      <c r="S25" s="62"/>
    </row>
    <row r="26" spans="1:19" ht="27" customHeight="1">
      <c r="A26" s="145"/>
      <c r="B26" s="163"/>
      <c r="C26" s="142"/>
      <c r="D26" s="122"/>
      <c r="E26" s="142"/>
      <c r="F26" s="143"/>
      <c r="G26" s="143"/>
      <c r="H26" s="143"/>
      <c r="I26" s="143"/>
      <c r="J26" s="143"/>
      <c r="K26" s="143"/>
      <c r="L26" s="143"/>
      <c r="M26" s="143"/>
      <c r="N26" s="143"/>
      <c r="O26" s="62"/>
      <c r="P26" s="62"/>
      <c r="Q26" s="62"/>
      <c r="R26" s="62"/>
      <c r="S26" s="62"/>
    </row>
    <row r="27" spans="1:19" ht="27" customHeight="1">
      <c r="A27" s="145"/>
      <c r="B27" s="163"/>
      <c r="C27" s="142"/>
      <c r="D27" s="122"/>
      <c r="E27" s="142"/>
      <c r="F27" s="143"/>
      <c r="G27" s="143"/>
      <c r="H27" s="143"/>
      <c r="I27" s="143"/>
      <c r="J27" s="143"/>
      <c r="K27" s="143"/>
      <c r="L27" s="143"/>
      <c r="M27" s="143"/>
      <c r="N27" s="143"/>
      <c r="O27" s="62"/>
      <c r="P27" s="62"/>
      <c r="Q27" s="62"/>
      <c r="R27" s="62"/>
      <c r="S27" s="62"/>
    </row>
    <row r="28" spans="1:2" ht="28.5" customHeight="1">
      <c r="A28" s="145"/>
      <c r="B28" s="152" t="s">
        <v>12</v>
      </c>
    </row>
    <row r="29" spans="3:19" ht="12.75">
      <c r="C29" s="153" t="s">
        <v>48</v>
      </c>
      <c r="S29" s="56"/>
    </row>
    <row r="31" spans="1:2" ht="12.75">
      <c r="A31" s="21"/>
      <c r="B31" s="24"/>
    </row>
    <row r="32" ht="12.75">
      <c r="A32" s="29"/>
    </row>
    <row r="33" ht="12.75">
      <c r="A33" s="29"/>
    </row>
    <row r="34" ht="12.75">
      <c r="A34" s="29"/>
    </row>
    <row r="35" ht="12.75">
      <c r="A35" s="29"/>
    </row>
    <row r="36" ht="12.75">
      <c r="A36" s="29"/>
    </row>
    <row r="37" ht="12.75">
      <c r="A37" s="29"/>
    </row>
    <row r="38" ht="12.75">
      <c r="A38" s="29"/>
    </row>
    <row r="39" ht="12.75">
      <c r="A39" s="29"/>
    </row>
    <row r="40" ht="12.75">
      <c r="A40" s="29"/>
    </row>
    <row r="41" ht="12.75">
      <c r="A41" s="29"/>
    </row>
    <row r="42" ht="12.75">
      <c r="A42" s="29"/>
    </row>
    <row r="54" ht="12.75">
      <c r="D54" s="24"/>
    </row>
    <row r="55" ht="12.75">
      <c r="D55" s="24"/>
    </row>
    <row r="56" ht="12.75">
      <c r="D56" s="24"/>
    </row>
    <row r="57" ht="12.75">
      <c r="D57" s="24"/>
    </row>
    <row r="58" ht="12.75">
      <c r="D58" s="24"/>
    </row>
    <row r="59" ht="12.75">
      <c r="D59" s="24"/>
    </row>
    <row r="60" ht="12.75">
      <c r="D60" s="24"/>
    </row>
    <row r="61" ht="12.75">
      <c r="D61" s="24"/>
    </row>
    <row r="62" ht="12.75">
      <c r="D62" s="24"/>
    </row>
    <row r="63" ht="12.75">
      <c r="D63" s="24"/>
    </row>
  </sheetData>
  <sheetProtection/>
  <mergeCells count="3">
    <mergeCell ref="B14:C14"/>
    <mergeCell ref="A10:D10"/>
    <mergeCell ref="A11:D11"/>
  </mergeCells>
  <printOptions/>
  <pageMargins left="1.1811023622047245" right="0" top="0.8661417322834646" bottom="0.2362204724409449" header="0.31496062992125984" footer="0.2362204724409449"/>
  <pageSetup horizontalDpi="600" verticalDpi="600" orientation="portrait" paperSize="9" scale="75" r:id="rId1"/>
  <headerFooter alignWithMargins="0">
    <oddFooter>&amp;C&amp;Pот&amp;N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I22" sqref="I22"/>
    </sheetView>
  </sheetViews>
  <sheetFormatPr defaultColWidth="9.140625" defaultRowHeight="12.75"/>
  <cols>
    <col min="7" max="7" width="12.7109375" style="0" customWidth="1"/>
  </cols>
  <sheetData>
    <row r="1" spans="1:7" ht="15">
      <c r="A1" s="230" t="s">
        <v>43</v>
      </c>
      <c r="B1" s="203" t="s">
        <v>97</v>
      </c>
      <c r="C1" s="204"/>
      <c r="D1" s="205"/>
      <c r="E1" s="206"/>
      <c r="F1" s="206"/>
      <c r="G1" s="206"/>
    </row>
    <row r="2" spans="1:7" ht="15">
      <c r="A2" s="231"/>
      <c r="B2" s="203" t="s">
        <v>98</v>
      </c>
      <c r="C2" s="204"/>
      <c r="D2" s="205"/>
      <c r="E2" s="19"/>
      <c r="F2" s="19"/>
      <c r="G2" s="19"/>
    </row>
    <row r="3" spans="1:7" ht="14.25">
      <c r="A3" s="231"/>
      <c r="B3" s="182" t="s">
        <v>81</v>
      </c>
      <c r="C3" s="183"/>
      <c r="D3" s="208"/>
      <c r="E3" s="209"/>
      <c r="F3" s="19"/>
      <c r="G3" s="19"/>
    </row>
    <row r="4" spans="1:3" ht="15">
      <c r="A4" s="230" t="s">
        <v>0</v>
      </c>
      <c r="B4" s="210" t="s">
        <v>1</v>
      </c>
      <c r="C4" s="211"/>
    </row>
    <row r="5" spans="1:3" ht="15">
      <c r="A5" s="230" t="s">
        <v>41</v>
      </c>
      <c r="B5" s="212" t="s">
        <v>46</v>
      </c>
      <c r="C5" s="213"/>
    </row>
    <row r="6" spans="1:3" ht="15">
      <c r="A6" s="203"/>
      <c r="B6" s="212"/>
      <c r="C6" s="213"/>
    </row>
    <row r="7" spans="1:3" ht="15">
      <c r="A7" s="203"/>
      <c r="B7" s="212"/>
      <c r="C7" s="213"/>
    </row>
    <row r="8" spans="1:3" ht="15">
      <c r="A8" s="203"/>
      <c r="B8" s="212"/>
      <c r="C8" s="213"/>
    </row>
    <row r="9" spans="1:3" ht="15">
      <c r="A9" s="203"/>
      <c r="B9" s="212"/>
      <c r="C9" s="213"/>
    </row>
    <row r="10" spans="1:8" ht="18">
      <c r="A10" s="383" t="s">
        <v>113</v>
      </c>
      <c r="B10" s="383"/>
      <c r="C10" s="383"/>
      <c r="D10" s="383"/>
      <c r="E10" s="383"/>
      <c r="F10" s="383"/>
      <c r="G10" s="383"/>
      <c r="H10" s="214"/>
    </row>
    <row r="11" spans="1:8" ht="29.25" customHeight="1">
      <c r="A11" s="384" t="s">
        <v>133</v>
      </c>
      <c r="B11" s="384"/>
      <c r="C11" s="384"/>
      <c r="D11" s="384"/>
      <c r="E11" s="384"/>
      <c r="F11" s="384"/>
      <c r="G11" s="384"/>
      <c r="H11" s="215"/>
    </row>
    <row r="12" spans="1:8" ht="15.75">
      <c r="A12" s="215"/>
      <c r="B12" s="215"/>
      <c r="C12" s="215"/>
      <c r="D12" s="215"/>
      <c r="E12" s="215"/>
      <c r="F12" s="215"/>
      <c r="G12" s="215"/>
      <c r="H12" s="215"/>
    </row>
    <row r="13" ht="13.5" thickBot="1"/>
    <row r="14" spans="1:7" ht="21.75" customHeight="1">
      <c r="A14" s="385" t="s">
        <v>2</v>
      </c>
      <c r="B14" s="387" t="s">
        <v>3</v>
      </c>
      <c r="C14" s="387"/>
      <c r="D14" s="387"/>
      <c r="E14" s="387"/>
      <c r="F14" s="388" t="s">
        <v>17</v>
      </c>
      <c r="G14" s="390" t="s">
        <v>134</v>
      </c>
    </row>
    <row r="15" spans="1:7" ht="33.75" customHeight="1" thickBot="1">
      <c r="A15" s="386"/>
      <c r="B15" s="392" t="s">
        <v>4</v>
      </c>
      <c r="C15" s="392"/>
      <c r="D15" s="392" t="s">
        <v>5</v>
      </c>
      <c r="E15" s="392"/>
      <c r="F15" s="389"/>
      <c r="G15" s="391"/>
    </row>
    <row r="16" spans="1:7" ht="19.5" customHeight="1">
      <c r="A16" s="266">
        <v>1</v>
      </c>
      <c r="B16" s="381">
        <v>4314</v>
      </c>
      <c r="C16" s="381"/>
      <c r="D16" s="381">
        <v>4326</v>
      </c>
      <c r="E16" s="381"/>
      <c r="F16" s="267" t="s">
        <v>7</v>
      </c>
      <c r="G16" s="268">
        <f>D16-B16</f>
        <v>12</v>
      </c>
    </row>
    <row r="17" spans="1:7" ht="19.5" customHeight="1" thickBot="1">
      <c r="A17" s="257">
        <v>2</v>
      </c>
      <c r="B17" s="382">
        <v>4314</v>
      </c>
      <c r="C17" s="382"/>
      <c r="D17" s="382">
        <v>4326</v>
      </c>
      <c r="E17" s="382"/>
      <c r="F17" s="258" t="s">
        <v>103</v>
      </c>
      <c r="G17" s="269">
        <f>D17-B17</f>
        <v>12</v>
      </c>
    </row>
    <row r="18" spans="1:7" ht="23.25" customHeight="1" thickBot="1">
      <c r="A18" s="376" t="s">
        <v>104</v>
      </c>
      <c r="B18" s="377"/>
      <c r="C18" s="377"/>
      <c r="D18" s="377"/>
      <c r="E18" s="377"/>
      <c r="F18" s="378"/>
      <c r="G18" s="259">
        <f>G16+G17</f>
        <v>24</v>
      </c>
    </row>
    <row r="19" spans="1:7" ht="12.75">
      <c r="A19" s="248"/>
      <c r="B19" s="248"/>
      <c r="C19" s="248"/>
      <c r="D19" s="248"/>
      <c r="E19" s="248"/>
      <c r="F19" s="248"/>
      <c r="G19" s="187"/>
    </row>
    <row r="20" spans="1:7" ht="12.75">
      <c r="A20" s="248"/>
      <c r="B20" s="248"/>
      <c r="C20" s="248"/>
      <c r="D20" s="248"/>
      <c r="E20" s="248"/>
      <c r="F20" s="248"/>
      <c r="G20" s="187"/>
    </row>
    <row r="23" spans="1:7" ht="12.75">
      <c r="A23" s="352" t="s">
        <v>20</v>
      </c>
      <c r="B23" s="352"/>
      <c r="C23" s="352"/>
      <c r="D23" s="352"/>
      <c r="E23" s="352"/>
      <c r="F23" s="352"/>
      <c r="G23" s="352"/>
    </row>
    <row r="24" spans="1:6" ht="13.5" thickBot="1">
      <c r="A24" s="47"/>
      <c r="B24" s="47"/>
      <c r="C24" s="47"/>
      <c r="D24" s="47"/>
      <c r="E24" s="47"/>
      <c r="F24" s="47"/>
    </row>
    <row r="25" spans="1:7" ht="26.25" thickBot="1">
      <c r="A25" s="265" t="s">
        <v>9</v>
      </c>
      <c r="B25" s="379" t="s">
        <v>10</v>
      </c>
      <c r="C25" s="379"/>
      <c r="D25" s="379"/>
      <c r="E25" s="379"/>
      <c r="F25" s="263" t="s">
        <v>18</v>
      </c>
      <c r="G25" s="264" t="s">
        <v>19</v>
      </c>
    </row>
    <row r="26" spans="1:7" ht="45.75" customHeight="1" thickBot="1">
      <c r="A26" s="260">
        <v>1</v>
      </c>
      <c r="B26" s="380" t="s">
        <v>135</v>
      </c>
      <c r="C26" s="380"/>
      <c r="D26" s="380"/>
      <c r="E26" s="380"/>
      <c r="F26" s="60" t="s">
        <v>6</v>
      </c>
      <c r="G26" s="261">
        <f>G18</f>
        <v>24</v>
      </c>
    </row>
    <row r="34" spans="2:5" ht="14.25">
      <c r="B34" s="262"/>
      <c r="C34" s="262"/>
      <c r="D34" s="262"/>
      <c r="E34" s="262"/>
    </row>
    <row r="35" spans="4:6" ht="12.75">
      <c r="D35" s="108" t="s">
        <v>71</v>
      </c>
      <c r="E35" s="109"/>
      <c r="F35" s="21"/>
    </row>
    <row r="36" spans="4:6" ht="12.75">
      <c r="D36" s="110"/>
      <c r="E36" s="111" t="s">
        <v>72</v>
      </c>
      <c r="F36" s="21"/>
    </row>
  </sheetData>
  <sheetProtection/>
  <mergeCells count="16">
    <mergeCell ref="A10:G10"/>
    <mergeCell ref="A11:G11"/>
    <mergeCell ref="A14:A15"/>
    <mergeCell ref="B14:E14"/>
    <mergeCell ref="F14:F15"/>
    <mergeCell ref="G14:G15"/>
    <mergeCell ref="B15:C15"/>
    <mergeCell ref="D15:E15"/>
    <mergeCell ref="A18:F18"/>
    <mergeCell ref="A23:G23"/>
    <mergeCell ref="B25:E25"/>
    <mergeCell ref="B26:E26"/>
    <mergeCell ref="B16:C16"/>
    <mergeCell ref="D16:E16"/>
    <mergeCell ref="B17:C17"/>
    <mergeCell ref="D17:E17"/>
  </mergeCells>
  <printOptions/>
  <pageMargins left="1.3385826771653544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9" sqref="A9:H9"/>
    </sheetView>
  </sheetViews>
  <sheetFormatPr defaultColWidth="9.140625" defaultRowHeight="12.75"/>
  <sheetData>
    <row r="1" spans="1:7" ht="15">
      <c r="A1" s="203" t="s">
        <v>43</v>
      </c>
      <c r="B1" s="203" t="s">
        <v>97</v>
      </c>
      <c r="C1" s="204"/>
      <c r="D1" s="205"/>
      <c r="E1" s="206"/>
      <c r="F1" s="206"/>
      <c r="G1" s="206"/>
    </row>
    <row r="2" spans="1:7" ht="15">
      <c r="A2" s="207"/>
      <c r="B2" s="203" t="s">
        <v>98</v>
      </c>
      <c r="C2" s="204"/>
      <c r="D2" s="205"/>
      <c r="E2" s="19"/>
      <c r="F2" s="19"/>
      <c r="G2" s="19"/>
    </row>
    <row r="3" spans="1:7" ht="14.25">
      <c r="A3" s="207"/>
      <c r="B3" s="182" t="s">
        <v>81</v>
      </c>
      <c r="C3" s="183"/>
      <c r="D3" s="208"/>
      <c r="E3" s="209"/>
      <c r="F3" s="19"/>
      <c r="G3" s="19"/>
    </row>
    <row r="4" spans="1:3" ht="15">
      <c r="A4" s="203" t="s">
        <v>0</v>
      </c>
      <c r="B4" s="210" t="s">
        <v>1</v>
      </c>
      <c r="C4" s="211"/>
    </row>
    <row r="5" spans="1:3" ht="15">
      <c r="A5" s="203" t="s">
        <v>41</v>
      </c>
      <c r="B5" s="212" t="s">
        <v>46</v>
      </c>
      <c r="C5" s="213"/>
    </row>
    <row r="9" spans="1:8" ht="18">
      <c r="A9" s="383" t="s">
        <v>129</v>
      </c>
      <c r="B9" s="383"/>
      <c r="C9" s="383"/>
      <c r="D9" s="383"/>
      <c r="E9" s="383"/>
      <c r="F9" s="383"/>
      <c r="G9" s="383"/>
      <c r="H9" s="383"/>
    </row>
    <row r="10" spans="1:8" ht="15.75">
      <c r="A10" s="384" t="s">
        <v>100</v>
      </c>
      <c r="B10" s="384"/>
      <c r="C10" s="384"/>
      <c r="D10" s="384"/>
      <c r="E10" s="384"/>
      <c r="F10" s="384"/>
      <c r="G10" s="384"/>
      <c r="H10" s="384"/>
    </row>
    <row r="11" spans="1:8" ht="15.75">
      <c r="A11" s="215"/>
      <c r="B11" s="215"/>
      <c r="C11" s="215"/>
      <c r="D11" s="215"/>
      <c r="E11" s="215"/>
      <c r="F11" s="215"/>
      <c r="G11" s="215"/>
      <c r="H11" s="215"/>
    </row>
    <row r="13" ht="13.5" thickBot="1"/>
    <row r="14" spans="2:9" ht="30.75" customHeight="1">
      <c r="B14" s="216" t="s">
        <v>9</v>
      </c>
      <c r="C14" s="415" t="s">
        <v>3</v>
      </c>
      <c r="D14" s="415"/>
      <c r="E14" s="416" t="s">
        <v>101</v>
      </c>
      <c r="F14" s="418" t="s">
        <v>102</v>
      </c>
      <c r="G14" s="419"/>
      <c r="H14" s="420"/>
      <c r="I14" s="420"/>
    </row>
    <row r="15" spans="2:9" ht="12.75">
      <c r="B15" s="217"/>
      <c r="C15" s="218" t="s">
        <v>4</v>
      </c>
      <c r="D15" s="218" t="s">
        <v>5</v>
      </c>
      <c r="E15" s="417"/>
      <c r="F15" s="421">
        <v>0.15</v>
      </c>
      <c r="G15" s="422"/>
      <c r="H15" s="423"/>
      <c r="I15" s="423"/>
    </row>
    <row r="16" spans="2:9" ht="12.75">
      <c r="B16" s="78">
        <v>1</v>
      </c>
      <c r="C16" s="219">
        <v>4060</v>
      </c>
      <c r="D16" s="220">
        <v>4385</v>
      </c>
      <c r="E16" s="16" t="s">
        <v>103</v>
      </c>
      <c r="F16" s="424">
        <f>D16-C16</f>
        <v>325</v>
      </c>
      <c r="G16" s="425"/>
      <c r="H16" s="426"/>
      <c r="I16" s="426"/>
    </row>
    <row r="17" spans="2:9" ht="12.75">
      <c r="B17" s="78">
        <v>2</v>
      </c>
      <c r="C17" s="219">
        <v>4060</v>
      </c>
      <c r="D17" s="220">
        <v>4385</v>
      </c>
      <c r="E17" s="16" t="s">
        <v>7</v>
      </c>
      <c r="F17" s="424">
        <f>D17-C17</f>
        <v>325</v>
      </c>
      <c r="G17" s="425"/>
      <c r="H17" s="426"/>
      <c r="I17" s="426"/>
    </row>
    <row r="18" spans="2:9" ht="12.75">
      <c r="B18" s="408" t="s">
        <v>104</v>
      </c>
      <c r="C18" s="409"/>
      <c r="D18" s="409"/>
      <c r="E18" s="409"/>
      <c r="F18" s="410">
        <f>SUM(F16:F17)</f>
        <v>650</v>
      </c>
      <c r="G18" s="411"/>
      <c r="H18" s="406"/>
      <c r="I18" s="406"/>
    </row>
    <row r="19" spans="2:9" ht="14.25">
      <c r="B19" s="408" t="s">
        <v>105</v>
      </c>
      <c r="C19" s="409"/>
      <c r="D19" s="409"/>
      <c r="E19" s="409"/>
      <c r="F19" s="412">
        <f>F15</f>
        <v>0.15</v>
      </c>
      <c r="G19" s="413"/>
      <c r="H19" s="414"/>
      <c r="I19" s="414"/>
    </row>
    <row r="20" spans="2:9" ht="15" thickBot="1">
      <c r="B20" s="402" t="s">
        <v>106</v>
      </c>
      <c r="C20" s="403"/>
      <c r="D20" s="403"/>
      <c r="E20" s="403"/>
      <c r="F20" s="404">
        <f>F18*0.15</f>
        <v>97.5</v>
      </c>
      <c r="G20" s="405"/>
      <c r="H20" s="406"/>
      <c r="I20" s="406"/>
    </row>
    <row r="21" spans="2:7" ht="12.75">
      <c r="B21" s="221"/>
      <c r="C21" s="222"/>
      <c r="D21" s="223"/>
      <c r="E21" s="223"/>
      <c r="F21" s="223"/>
      <c r="G21" s="223"/>
    </row>
    <row r="22" spans="2:9" ht="12.75">
      <c r="B22" s="407" t="s">
        <v>107</v>
      </c>
      <c r="C22" s="407"/>
      <c r="D22" s="407"/>
      <c r="E22" s="407"/>
      <c r="F22" s="407"/>
      <c r="G22" s="407"/>
      <c r="H22" s="407"/>
      <c r="I22" s="407"/>
    </row>
    <row r="23" spans="2:7" ht="12.75">
      <c r="B23" s="224"/>
      <c r="C23" s="224"/>
      <c r="D23" s="224"/>
      <c r="E23" s="224"/>
      <c r="F23" s="224"/>
      <c r="G23" s="224"/>
    </row>
    <row r="24" ht="12.75">
      <c r="B24" s="224"/>
    </row>
    <row r="26" spans="2:8" ht="12.75">
      <c r="B26" s="393" t="s">
        <v>20</v>
      </c>
      <c r="C26" s="393"/>
      <c r="D26" s="393"/>
      <c r="E26" s="393"/>
      <c r="F26" s="393"/>
      <c r="G26" s="393"/>
      <c r="H26" s="393"/>
    </row>
    <row r="27" spans="2:7" ht="13.5" thickBot="1">
      <c r="B27" s="225"/>
      <c r="C27" s="14"/>
      <c r="D27" s="14"/>
      <c r="E27" s="14"/>
      <c r="F27" s="14"/>
      <c r="G27" s="14"/>
    </row>
    <row r="28" spans="2:8" ht="26.25" thickBot="1">
      <c r="B28" s="226" t="s">
        <v>9</v>
      </c>
      <c r="C28" s="394" t="s">
        <v>10</v>
      </c>
      <c r="D28" s="395"/>
      <c r="E28" s="396"/>
      <c r="F28" s="227" t="s">
        <v>18</v>
      </c>
      <c r="G28" s="397" t="s">
        <v>19</v>
      </c>
      <c r="H28" s="398"/>
    </row>
    <row r="29" spans="2:8" ht="33" customHeight="1">
      <c r="B29" s="228">
        <v>1</v>
      </c>
      <c r="C29" s="399" t="s">
        <v>108</v>
      </c>
      <c r="D29" s="400"/>
      <c r="E29" s="401"/>
      <c r="F29" s="229" t="s">
        <v>109</v>
      </c>
      <c r="G29" s="332">
        <f>F20+H20</f>
        <v>97.5</v>
      </c>
      <c r="H29" s="332"/>
    </row>
    <row r="37" spans="4:6" ht="12.75">
      <c r="D37" s="108" t="s">
        <v>71</v>
      </c>
      <c r="E37" s="109"/>
      <c r="F37" s="21"/>
    </row>
    <row r="38" spans="4:6" ht="12.75">
      <c r="D38" s="110"/>
      <c r="E38" s="111" t="s">
        <v>72</v>
      </c>
      <c r="F38" s="21"/>
    </row>
  </sheetData>
  <sheetProtection/>
  <mergeCells count="27">
    <mergeCell ref="F16:G16"/>
    <mergeCell ref="H16:I16"/>
    <mergeCell ref="F17:G17"/>
    <mergeCell ref="H17:I17"/>
    <mergeCell ref="A9:H9"/>
    <mergeCell ref="A10:H10"/>
    <mergeCell ref="C14:D14"/>
    <mergeCell ref="E14:E15"/>
    <mergeCell ref="F14:G14"/>
    <mergeCell ref="H14:I14"/>
    <mergeCell ref="F15:G15"/>
    <mergeCell ref="H15:I15"/>
    <mergeCell ref="B18:E18"/>
    <mergeCell ref="F18:G18"/>
    <mergeCell ref="H18:I18"/>
    <mergeCell ref="B19:E19"/>
    <mergeCell ref="F19:G19"/>
    <mergeCell ref="H19:I19"/>
    <mergeCell ref="B26:H26"/>
    <mergeCell ref="C28:E28"/>
    <mergeCell ref="G28:H28"/>
    <mergeCell ref="C29:E29"/>
    <mergeCell ref="G29:H29"/>
    <mergeCell ref="B20:E20"/>
    <mergeCell ref="F20:G20"/>
    <mergeCell ref="H20:I20"/>
    <mergeCell ref="B22:I2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K30" sqref="K30"/>
    </sheetView>
  </sheetViews>
  <sheetFormatPr defaultColWidth="9.140625" defaultRowHeight="12.75"/>
  <cols>
    <col min="9" max="9" width="6.8515625" style="0" customWidth="1"/>
  </cols>
  <sheetData>
    <row r="1" spans="1:7" ht="15">
      <c r="A1" s="230" t="s">
        <v>43</v>
      </c>
      <c r="B1" s="203" t="s">
        <v>97</v>
      </c>
      <c r="C1" s="204"/>
      <c r="D1" s="205"/>
      <c r="E1" s="206"/>
      <c r="F1" s="206"/>
      <c r="G1" s="206"/>
    </row>
    <row r="2" spans="1:7" ht="15">
      <c r="A2" s="231"/>
      <c r="B2" s="203" t="s">
        <v>98</v>
      </c>
      <c r="C2" s="204"/>
      <c r="D2" s="205"/>
      <c r="E2" s="19"/>
      <c r="F2" s="19"/>
      <c r="G2" s="19"/>
    </row>
    <row r="3" spans="1:7" ht="14.25">
      <c r="A3" s="231"/>
      <c r="B3" s="182" t="s">
        <v>81</v>
      </c>
      <c r="C3" s="183"/>
      <c r="D3" s="208"/>
      <c r="E3" s="209"/>
      <c r="F3" s="19"/>
      <c r="G3" s="19"/>
    </row>
    <row r="4" spans="1:3" ht="15">
      <c r="A4" s="230" t="s">
        <v>0</v>
      </c>
      <c r="B4" s="210" t="s">
        <v>1</v>
      </c>
      <c r="C4" s="211"/>
    </row>
    <row r="5" spans="1:3" ht="15">
      <c r="A5" s="230" t="s">
        <v>41</v>
      </c>
      <c r="B5" s="212" t="s">
        <v>46</v>
      </c>
      <c r="C5" s="213"/>
    </row>
    <row r="6" spans="1:3" ht="15">
      <c r="A6" s="230"/>
      <c r="B6" s="212"/>
      <c r="C6" s="213"/>
    </row>
    <row r="7" spans="1:3" ht="15">
      <c r="A7" s="230"/>
      <c r="B7" s="212"/>
      <c r="C7" s="213"/>
    </row>
    <row r="10" spans="2:8" ht="18">
      <c r="B10" s="460" t="s">
        <v>136</v>
      </c>
      <c r="C10" s="460"/>
      <c r="D10" s="460"/>
      <c r="E10" s="460"/>
      <c r="F10" s="460"/>
      <c r="G10" s="460"/>
      <c r="H10" s="460"/>
    </row>
    <row r="11" spans="2:8" ht="26.25" customHeight="1">
      <c r="B11" s="432" t="s">
        <v>114</v>
      </c>
      <c r="C11" s="432"/>
      <c r="D11" s="432"/>
      <c r="E11" s="432"/>
      <c r="F11" s="432"/>
      <c r="G11" s="432"/>
      <c r="H11" s="432"/>
    </row>
    <row r="13" ht="13.5" thickBot="1"/>
    <row r="14" spans="1:8" ht="12.75">
      <c r="A14" s="461" t="s">
        <v>9</v>
      </c>
      <c r="B14" s="464" t="s">
        <v>3</v>
      </c>
      <c r="C14" s="416" t="s">
        <v>101</v>
      </c>
      <c r="D14" s="416" t="s">
        <v>115</v>
      </c>
      <c r="E14" s="416" t="s">
        <v>116</v>
      </c>
      <c r="F14" s="469" t="s">
        <v>117</v>
      </c>
      <c r="G14" s="326"/>
      <c r="H14" s="451" t="s">
        <v>118</v>
      </c>
    </row>
    <row r="15" spans="1:8" ht="12.75">
      <c r="A15" s="462"/>
      <c r="B15" s="465"/>
      <c r="C15" s="467"/>
      <c r="D15" s="467"/>
      <c r="E15" s="467"/>
      <c r="F15" s="454" t="s">
        <v>119</v>
      </c>
      <c r="G15" s="455"/>
      <c r="H15" s="452"/>
    </row>
    <row r="16" spans="1:8" ht="12.75">
      <c r="A16" s="462"/>
      <c r="B16" s="465"/>
      <c r="C16" s="467"/>
      <c r="D16" s="467"/>
      <c r="E16" s="467"/>
      <c r="F16" s="454"/>
      <c r="G16" s="455"/>
      <c r="H16" s="452"/>
    </row>
    <row r="17" spans="1:8" ht="12.75">
      <c r="A17" s="462"/>
      <c r="B17" s="465"/>
      <c r="C17" s="467"/>
      <c r="D17" s="467"/>
      <c r="E17" s="467"/>
      <c r="F17" s="454"/>
      <c r="G17" s="455"/>
      <c r="H17" s="452"/>
    </row>
    <row r="18" spans="1:8" ht="13.5" thickBot="1">
      <c r="A18" s="463"/>
      <c r="B18" s="466"/>
      <c r="C18" s="468"/>
      <c r="D18" s="468"/>
      <c r="E18" s="468"/>
      <c r="F18" s="232" t="s">
        <v>120</v>
      </c>
      <c r="G18" s="232" t="s">
        <v>121</v>
      </c>
      <c r="H18" s="453"/>
    </row>
    <row r="19" spans="1:8" ht="12.75">
      <c r="A19" s="234">
        <v>1</v>
      </c>
      <c r="B19" s="456" t="s">
        <v>130</v>
      </c>
      <c r="C19" s="458" t="s">
        <v>7</v>
      </c>
      <c r="D19" s="234" t="s">
        <v>131</v>
      </c>
      <c r="E19" s="238" t="s">
        <v>122</v>
      </c>
      <c r="F19" s="234">
        <v>1</v>
      </c>
      <c r="G19" s="239"/>
      <c r="H19" s="458">
        <v>1</v>
      </c>
    </row>
    <row r="20" spans="1:8" ht="13.5" thickBot="1">
      <c r="A20" s="233">
        <v>2</v>
      </c>
      <c r="B20" s="457"/>
      <c r="C20" s="459"/>
      <c r="D20" s="233" t="s">
        <v>123</v>
      </c>
      <c r="E20" s="240" t="s">
        <v>122</v>
      </c>
      <c r="F20" s="233"/>
      <c r="G20" s="233">
        <v>1</v>
      </c>
      <c r="H20" s="459"/>
    </row>
    <row r="21" spans="1:8" ht="12.75">
      <c r="A21" s="443" t="s">
        <v>8</v>
      </c>
      <c r="B21" s="444"/>
      <c r="C21" s="444"/>
      <c r="D21" s="445"/>
      <c r="E21" s="449" t="s">
        <v>124</v>
      </c>
      <c r="F21" s="449">
        <v>1</v>
      </c>
      <c r="G21" s="449">
        <v>1</v>
      </c>
      <c r="H21" s="449">
        <v>6</v>
      </c>
    </row>
    <row r="22" spans="1:8" ht="13.5" thickBot="1">
      <c r="A22" s="446"/>
      <c r="B22" s="447"/>
      <c r="C22" s="447"/>
      <c r="D22" s="448"/>
      <c r="E22" s="450"/>
      <c r="F22" s="450"/>
      <c r="G22" s="450"/>
      <c r="H22" s="450"/>
    </row>
    <row r="26" spans="2:9" ht="15.75">
      <c r="B26" s="432" t="s">
        <v>20</v>
      </c>
      <c r="C26" s="432"/>
      <c r="D26" s="432"/>
      <c r="E26" s="432"/>
      <c r="F26" s="432"/>
      <c r="G26" s="432"/>
      <c r="H26" s="432"/>
      <c r="I26" s="432"/>
    </row>
    <row r="27" spans="2:7" ht="13.5" thickBot="1">
      <c r="B27" s="14"/>
      <c r="C27" s="14"/>
      <c r="D27" s="14"/>
      <c r="E27" s="14"/>
      <c r="F27" s="14"/>
      <c r="G27" s="14"/>
    </row>
    <row r="28" spans="1:9" ht="32.25" thickBot="1">
      <c r="A28" s="235" t="s">
        <v>9</v>
      </c>
      <c r="B28" s="433" t="s">
        <v>125</v>
      </c>
      <c r="C28" s="434"/>
      <c r="D28" s="434"/>
      <c r="E28" s="434"/>
      <c r="F28" s="435"/>
      <c r="G28" s="236" t="s">
        <v>126</v>
      </c>
      <c r="H28" s="436" t="s">
        <v>19</v>
      </c>
      <c r="I28" s="437"/>
    </row>
    <row r="29" spans="1:9" ht="35.25" customHeight="1">
      <c r="A29" s="237">
        <v>1</v>
      </c>
      <c r="B29" s="438" t="s">
        <v>127</v>
      </c>
      <c r="C29" s="439"/>
      <c r="D29" s="439"/>
      <c r="E29" s="439"/>
      <c r="F29" s="440"/>
      <c r="G29" s="234" t="s">
        <v>124</v>
      </c>
      <c r="H29" s="441">
        <v>2</v>
      </c>
      <c r="I29" s="442"/>
    </row>
    <row r="30" spans="1:9" ht="54" customHeight="1">
      <c r="A30" s="237">
        <v>2</v>
      </c>
      <c r="B30" s="427" t="s">
        <v>128</v>
      </c>
      <c r="C30" s="428"/>
      <c r="D30" s="428"/>
      <c r="E30" s="428"/>
      <c r="F30" s="429"/>
      <c r="G30" s="234" t="s">
        <v>124</v>
      </c>
      <c r="H30" s="430">
        <v>1</v>
      </c>
      <c r="I30" s="431"/>
    </row>
    <row r="38" spans="5:7" ht="12.75">
      <c r="E38" s="108" t="s">
        <v>71</v>
      </c>
      <c r="F38" s="109"/>
      <c r="G38" s="21"/>
    </row>
    <row r="39" spans="5:7" ht="12.75">
      <c r="E39" s="110"/>
      <c r="F39" s="111" t="s">
        <v>72</v>
      </c>
      <c r="G39" s="21"/>
    </row>
  </sheetData>
  <sheetProtection/>
  <mergeCells count="25">
    <mergeCell ref="B10:H10"/>
    <mergeCell ref="B11:H11"/>
    <mergeCell ref="A14:A18"/>
    <mergeCell ref="B14:B18"/>
    <mergeCell ref="C14:C18"/>
    <mergeCell ref="D14:D18"/>
    <mergeCell ref="E14:E18"/>
    <mergeCell ref="F14:G14"/>
    <mergeCell ref="A21:D22"/>
    <mergeCell ref="E21:E22"/>
    <mergeCell ref="F21:F22"/>
    <mergeCell ref="G21:G22"/>
    <mergeCell ref="H21:H22"/>
    <mergeCell ref="H14:H18"/>
    <mergeCell ref="F15:G17"/>
    <mergeCell ref="B19:B20"/>
    <mergeCell ref="C19:C20"/>
    <mergeCell ref="H19:H20"/>
    <mergeCell ref="B30:F30"/>
    <mergeCell ref="H30:I30"/>
    <mergeCell ref="B26:I26"/>
    <mergeCell ref="B28:F28"/>
    <mergeCell ref="H28:I28"/>
    <mergeCell ref="B29:F29"/>
    <mergeCell ref="H29:I29"/>
  </mergeCells>
  <printOptions/>
  <pageMargins left="1.3385826771653544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Elka Ganeva</dc:creator>
  <cp:keywords/>
  <dc:description/>
  <cp:lastModifiedBy>PC</cp:lastModifiedBy>
  <cp:lastPrinted>2017-02-24T23:00:07Z</cp:lastPrinted>
  <dcterms:created xsi:type="dcterms:W3CDTF">2003-04-21T12:20:15Z</dcterms:created>
  <dcterms:modified xsi:type="dcterms:W3CDTF">2017-03-09T09:59:04Z</dcterms:modified>
  <cp:category/>
  <cp:version/>
  <cp:contentType/>
  <cp:contentStatus/>
</cp:coreProperties>
</file>